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216" windowWidth="12504" windowHeight="9372" firstSheet="5" activeTab="6"/>
  </bookViews>
  <sheets>
    <sheet name="Version 1-Sort by Division" sheetId="1" r:id="rId1"/>
    <sheet name="Version 2-Sort by Division" sheetId="4" r:id="rId2"/>
    <sheet name="Ver2-Sort by Eff %" sheetId="5" r:id="rId3"/>
    <sheet name="Ver2-Sort by FTES" sheetId="6" r:id="rId4"/>
    <sheet name="Ver2-Sort by FTES %" sheetId="7" r:id="rId5"/>
    <sheet name="Ver2-Sort by FTEF" sheetId="8" r:id="rId6"/>
    <sheet name="What if - Reduction" sheetId="10" r:id="rId7"/>
    <sheet name="What if - Addition" sheetId="11" r:id="rId8"/>
  </sheets>
  <definedNames>
    <definedName name="_xlnm.Print_Area" localSheetId="0">'Version 1-Sort by Division'!$B$1:$N$62</definedName>
    <definedName name="_xlnm.Print_Area" localSheetId="1">'Version 2-Sort by Division'!$B$1:$N$62</definedName>
  </definedNames>
  <calcPr calcId="145621"/>
</workbook>
</file>

<file path=xl/calcChain.xml><?xml version="1.0" encoding="utf-8"?>
<calcChain xmlns="http://schemas.openxmlformats.org/spreadsheetml/2006/main">
  <c r="G70" i="11" l="1"/>
  <c r="K66" i="11"/>
  <c r="N65" i="11"/>
  <c r="M65" i="11"/>
  <c r="L65" i="11"/>
  <c r="N64" i="11"/>
  <c r="M64" i="11"/>
  <c r="L64" i="11"/>
  <c r="N63" i="11"/>
  <c r="M63" i="11"/>
  <c r="L63" i="11"/>
  <c r="N62" i="11"/>
  <c r="M62" i="11"/>
  <c r="L62" i="11"/>
  <c r="N61" i="11"/>
  <c r="M61" i="11"/>
  <c r="L61" i="11"/>
  <c r="N60" i="11"/>
  <c r="M60" i="11"/>
  <c r="L60" i="11"/>
  <c r="N59" i="11"/>
  <c r="M59" i="11"/>
  <c r="L59" i="11"/>
  <c r="N58" i="11"/>
  <c r="M58" i="11"/>
  <c r="L58" i="11"/>
  <c r="N57" i="11"/>
  <c r="M57" i="11"/>
  <c r="L57" i="11"/>
  <c r="N56" i="11"/>
  <c r="M56" i="11"/>
  <c r="L56" i="11"/>
  <c r="N55" i="11"/>
  <c r="M55" i="11"/>
  <c r="L55" i="11"/>
  <c r="N54" i="11"/>
  <c r="M54" i="11"/>
  <c r="L54" i="11"/>
  <c r="N53" i="11"/>
  <c r="M53" i="11"/>
  <c r="L53" i="11"/>
  <c r="N52" i="11"/>
  <c r="M52" i="11"/>
  <c r="L52" i="11"/>
  <c r="N51" i="11"/>
  <c r="M51" i="11"/>
  <c r="L51" i="11"/>
  <c r="N50" i="11"/>
  <c r="M50" i="11"/>
  <c r="L50" i="11"/>
  <c r="N49" i="11"/>
  <c r="M49" i="11"/>
  <c r="L49" i="11"/>
  <c r="N48" i="11"/>
  <c r="M48" i="11"/>
  <c r="L48" i="11"/>
  <c r="N47" i="11"/>
  <c r="M47" i="11"/>
  <c r="L47" i="11"/>
  <c r="N46" i="11"/>
  <c r="M46" i="11"/>
  <c r="L46" i="11"/>
  <c r="N45" i="11"/>
  <c r="M45" i="11"/>
  <c r="L45" i="11"/>
  <c r="N44" i="11"/>
  <c r="M44" i="11"/>
  <c r="L44" i="11"/>
  <c r="N43" i="11"/>
  <c r="M43" i="11"/>
  <c r="L43" i="11"/>
  <c r="N42" i="11"/>
  <c r="M42" i="11"/>
  <c r="L42" i="11"/>
  <c r="N41" i="11"/>
  <c r="M41" i="11"/>
  <c r="L41" i="11"/>
  <c r="N40" i="11"/>
  <c r="M40" i="11"/>
  <c r="L40" i="11"/>
  <c r="N39" i="11"/>
  <c r="M39" i="11"/>
  <c r="L39" i="11"/>
  <c r="N38" i="11"/>
  <c r="M38" i="11"/>
  <c r="L38" i="11"/>
  <c r="N37" i="11"/>
  <c r="M37" i="11"/>
  <c r="L37" i="11"/>
  <c r="N36" i="11"/>
  <c r="M36" i="11"/>
  <c r="L36" i="11"/>
  <c r="N35" i="11"/>
  <c r="M35" i="11"/>
  <c r="L35" i="11"/>
  <c r="N34" i="11"/>
  <c r="M34" i="11"/>
  <c r="L34" i="11"/>
  <c r="N33" i="11"/>
  <c r="M33" i="11"/>
  <c r="L33" i="11"/>
  <c r="N32" i="11"/>
  <c r="M32" i="11"/>
  <c r="L32" i="11"/>
  <c r="N31" i="11"/>
  <c r="M31" i="11"/>
  <c r="L31" i="11"/>
  <c r="N30" i="11"/>
  <c r="M30" i="11"/>
  <c r="L30" i="11"/>
  <c r="N29" i="11"/>
  <c r="M29" i="11"/>
  <c r="L29" i="11"/>
  <c r="N28" i="11"/>
  <c r="M28" i="11"/>
  <c r="L28" i="11"/>
  <c r="N27" i="11"/>
  <c r="M27" i="11"/>
  <c r="L27" i="11"/>
  <c r="N26" i="11"/>
  <c r="M26" i="11"/>
  <c r="L26" i="11"/>
  <c r="N25" i="11"/>
  <c r="M25" i="11"/>
  <c r="L25" i="11"/>
  <c r="N24" i="11"/>
  <c r="M24" i="11"/>
  <c r="L24" i="11"/>
  <c r="N23" i="11"/>
  <c r="M23" i="11"/>
  <c r="L23" i="11"/>
  <c r="N22" i="11"/>
  <c r="M22" i="11"/>
  <c r="L22" i="11"/>
  <c r="N21" i="11"/>
  <c r="M21" i="11"/>
  <c r="L21" i="11"/>
  <c r="N20" i="11"/>
  <c r="M20" i="11"/>
  <c r="L20" i="11"/>
  <c r="A20" i="1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N19" i="11"/>
  <c r="N66" i="11" s="1"/>
  <c r="M19" i="11"/>
  <c r="M66" i="11" s="1"/>
  <c r="L19" i="11"/>
  <c r="L66" i="11" s="1"/>
  <c r="L48" i="10" l="1"/>
  <c r="G70" i="10" l="1"/>
  <c r="K66" i="10"/>
  <c r="N65" i="10"/>
  <c r="M65" i="10"/>
  <c r="L65" i="10"/>
  <c r="N64" i="10"/>
  <c r="M64" i="10"/>
  <c r="L64" i="10"/>
  <c r="N63" i="10"/>
  <c r="M63" i="10"/>
  <c r="L63" i="10"/>
  <c r="N62" i="10"/>
  <c r="M62" i="10"/>
  <c r="L62" i="10"/>
  <c r="N61" i="10"/>
  <c r="M61" i="10"/>
  <c r="L61" i="10"/>
  <c r="N60" i="10"/>
  <c r="M60" i="10"/>
  <c r="L60" i="10"/>
  <c r="N59" i="10"/>
  <c r="M59" i="10"/>
  <c r="L59" i="10"/>
  <c r="N58" i="10"/>
  <c r="M58" i="10"/>
  <c r="L58" i="10"/>
  <c r="N57" i="10"/>
  <c r="M57" i="10"/>
  <c r="L57" i="10"/>
  <c r="N56" i="10"/>
  <c r="M56" i="10"/>
  <c r="L56" i="10"/>
  <c r="N55" i="10"/>
  <c r="M55" i="10"/>
  <c r="L55" i="10"/>
  <c r="N54" i="10"/>
  <c r="M54" i="10"/>
  <c r="L54" i="10"/>
  <c r="N53" i="10"/>
  <c r="M53" i="10"/>
  <c r="L53" i="10"/>
  <c r="N52" i="10"/>
  <c r="M52" i="10"/>
  <c r="L52" i="10"/>
  <c r="N51" i="10"/>
  <c r="M51" i="10"/>
  <c r="L51" i="10"/>
  <c r="N50" i="10"/>
  <c r="M50" i="10"/>
  <c r="L50" i="10"/>
  <c r="N49" i="10"/>
  <c r="M49" i="10"/>
  <c r="L49" i="10"/>
  <c r="N48" i="10"/>
  <c r="M48" i="10"/>
  <c r="N47" i="10"/>
  <c r="M47" i="10"/>
  <c r="L47" i="10"/>
  <c r="N46" i="10"/>
  <c r="M46" i="10"/>
  <c r="L46" i="10"/>
  <c r="N45" i="10"/>
  <c r="M45" i="10"/>
  <c r="L45" i="10"/>
  <c r="N44" i="10"/>
  <c r="M44" i="10"/>
  <c r="L44" i="10"/>
  <c r="N43" i="10"/>
  <c r="M43" i="10"/>
  <c r="L43" i="10"/>
  <c r="N42" i="10"/>
  <c r="M42" i="10"/>
  <c r="L42" i="10"/>
  <c r="N41" i="10"/>
  <c r="M41" i="10"/>
  <c r="L41" i="10"/>
  <c r="N40" i="10"/>
  <c r="M40" i="10"/>
  <c r="L40" i="10"/>
  <c r="N39" i="10"/>
  <c r="M39" i="10"/>
  <c r="L39" i="10"/>
  <c r="N38" i="10"/>
  <c r="M38" i="10"/>
  <c r="L38" i="10"/>
  <c r="N37" i="10"/>
  <c r="M37" i="10"/>
  <c r="L37" i="10"/>
  <c r="N36" i="10"/>
  <c r="M36" i="10"/>
  <c r="L36" i="10"/>
  <c r="N35" i="10"/>
  <c r="M35" i="10"/>
  <c r="L35" i="10"/>
  <c r="N34" i="10"/>
  <c r="M34" i="10"/>
  <c r="L34" i="10"/>
  <c r="N33" i="10"/>
  <c r="M33" i="10"/>
  <c r="L33" i="10"/>
  <c r="N32" i="10"/>
  <c r="M32" i="10"/>
  <c r="L32" i="10"/>
  <c r="N31" i="10"/>
  <c r="M31" i="10"/>
  <c r="L31" i="10"/>
  <c r="N30" i="10"/>
  <c r="M30" i="10"/>
  <c r="L30" i="10"/>
  <c r="N29" i="10"/>
  <c r="M29" i="10"/>
  <c r="L29" i="10"/>
  <c r="N28" i="10"/>
  <c r="M28" i="10"/>
  <c r="L28" i="10"/>
  <c r="N27" i="10"/>
  <c r="M27" i="10"/>
  <c r="L27" i="10"/>
  <c r="N26" i="10"/>
  <c r="M26" i="10"/>
  <c r="L26" i="10"/>
  <c r="N25" i="10"/>
  <c r="M25" i="10"/>
  <c r="L25" i="10"/>
  <c r="N24" i="10"/>
  <c r="M24" i="10"/>
  <c r="L24" i="10"/>
  <c r="N23" i="10"/>
  <c r="M23" i="10"/>
  <c r="L23" i="10"/>
  <c r="N22" i="10"/>
  <c r="M22" i="10"/>
  <c r="L22" i="10"/>
  <c r="N21" i="10"/>
  <c r="M21" i="10"/>
  <c r="L21" i="10"/>
  <c r="N20" i="10"/>
  <c r="M20" i="10"/>
  <c r="L20" i="10"/>
  <c r="A20" i="10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N19" i="10"/>
  <c r="M19" i="10"/>
  <c r="L19" i="10"/>
  <c r="M66" i="10" l="1"/>
  <c r="L66" i="10"/>
  <c r="N66" i="10"/>
  <c r="G57" i="8" l="1"/>
  <c r="A7" i="8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8" i="7" l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7" i="7"/>
  <c r="A8" i="6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7" i="6"/>
  <c r="A8" i="4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7" i="4"/>
  <c r="A27" i="5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8" i="5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7" i="5"/>
  <c r="G57" i="7"/>
  <c r="G57" i="6"/>
  <c r="G57" i="5"/>
  <c r="K54" i="1"/>
  <c r="L54" i="1"/>
  <c r="M54" i="1"/>
  <c r="F54" i="1"/>
  <c r="E53" i="1"/>
  <c r="E54" i="1" s="1"/>
  <c r="J54" i="1"/>
  <c r="I54" i="1"/>
  <c r="H54" i="1"/>
  <c r="J7" i="1"/>
  <c r="J8" i="1"/>
  <c r="J9" i="1"/>
  <c r="J10" i="1"/>
  <c r="J11" i="1"/>
  <c r="J12" i="1"/>
  <c r="J13" i="1"/>
  <c r="J14" i="1"/>
  <c r="J15" i="1"/>
  <c r="J16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6" i="1"/>
  <c r="G57" i="4" l="1"/>
  <c r="F10" i="1"/>
  <c r="F11" i="1"/>
  <c r="F9" i="1"/>
  <c r="F8" i="1"/>
  <c r="M20" i="1" l="1"/>
  <c r="G57" i="1" l="1"/>
  <c r="M11" i="1" l="1"/>
  <c r="L11" i="1"/>
  <c r="K11" i="1"/>
  <c r="M10" i="1"/>
  <c r="L10" i="1"/>
  <c r="K10" i="1"/>
  <c r="F35" i="1"/>
  <c r="M53" i="1" l="1"/>
  <c r="K53" i="1"/>
  <c r="M51" i="1"/>
  <c r="K51" i="1"/>
  <c r="M50" i="1"/>
  <c r="K50" i="1"/>
  <c r="M49" i="1"/>
  <c r="K49" i="1"/>
  <c r="M48" i="1"/>
  <c r="K48" i="1"/>
  <c r="M47" i="1"/>
  <c r="K47" i="1"/>
  <c r="M46" i="1"/>
  <c r="K46" i="1"/>
  <c r="M45" i="1"/>
  <c r="K45" i="1"/>
  <c r="M44" i="1"/>
  <c r="K44" i="1"/>
  <c r="M43" i="1"/>
  <c r="K43" i="1"/>
  <c r="M42" i="1"/>
  <c r="K42" i="1"/>
  <c r="M41" i="1"/>
  <c r="K41" i="1"/>
  <c r="M40" i="1"/>
  <c r="K40" i="1"/>
  <c r="M39" i="1"/>
  <c r="K39" i="1"/>
  <c r="M38" i="1"/>
  <c r="K38" i="1"/>
  <c r="M37" i="1"/>
  <c r="K37" i="1"/>
  <c r="M36" i="1"/>
  <c r="K36" i="1"/>
  <c r="M35" i="1"/>
  <c r="K35" i="1"/>
  <c r="M34" i="1"/>
  <c r="K34" i="1"/>
  <c r="M33" i="1"/>
  <c r="K33" i="1"/>
  <c r="M32" i="1"/>
  <c r="K32" i="1"/>
  <c r="M31" i="1"/>
  <c r="K31" i="1"/>
  <c r="M30" i="1"/>
  <c r="K30" i="1"/>
  <c r="M29" i="1"/>
  <c r="K29" i="1"/>
  <c r="M28" i="1"/>
  <c r="K28" i="1"/>
  <c r="M27" i="1"/>
  <c r="K27" i="1"/>
  <c r="M26" i="1"/>
  <c r="K26" i="1"/>
  <c r="M25" i="1"/>
  <c r="K25" i="1"/>
  <c r="M24" i="1"/>
  <c r="K24" i="1"/>
  <c r="M23" i="1"/>
  <c r="K23" i="1"/>
  <c r="M22" i="1"/>
  <c r="K22" i="1"/>
  <c r="M21" i="1"/>
  <c r="K21" i="1"/>
  <c r="K20" i="1"/>
  <c r="M19" i="1"/>
  <c r="K19" i="1"/>
  <c r="M18" i="1"/>
  <c r="K18" i="1"/>
  <c r="M17" i="1"/>
  <c r="K17" i="1"/>
  <c r="M16" i="1"/>
  <c r="K16" i="1"/>
  <c r="M15" i="1"/>
  <c r="K15" i="1"/>
  <c r="M14" i="1"/>
  <c r="K14" i="1"/>
  <c r="M13" i="1"/>
  <c r="K13" i="1"/>
  <c r="M12" i="1"/>
  <c r="K12" i="1"/>
  <c r="M9" i="1"/>
  <c r="K9" i="1"/>
  <c r="M8" i="1"/>
  <c r="K8" i="1"/>
  <c r="M7" i="1"/>
  <c r="K7" i="1"/>
  <c r="M6" i="1"/>
  <c r="K6" i="1"/>
  <c r="F51" i="1"/>
  <c r="L51" i="1" s="1"/>
  <c r="F50" i="1"/>
  <c r="L50" i="1" s="1"/>
  <c r="F49" i="1"/>
  <c r="L49" i="1" s="1"/>
  <c r="F48" i="1"/>
  <c r="L48" i="1" s="1"/>
  <c r="F47" i="1"/>
  <c r="L47" i="1" s="1"/>
  <c r="F46" i="1"/>
  <c r="L46" i="1" s="1"/>
  <c r="F45" i="1"/>
  <c r="L45" i="1" s="1"/>
  <c r="F44" i="1"/>
  <c r="L44" i="1" s="1"/>
  <c r="F43" i="1"/>
  <c r="L43" i="1" s="1"/>
  <c r="F42" i="1"/>
  <c r="L42" i="1" s="1"/>
  <c r="F41" i="1"/>
  <c r="L41" i="1" s="1"/>
  <c r="F40" i="1"/>
  <c r="L40" i="1" s="1"/>
  <c r="F39" i="1"/>
  <c r="L39" i="1" s="1"/>
  <c r="F38" i="1"/>
  <c r="L38" i="1" s="1"/>
  <c r="F37" i="1"/>
  <c r="L37" i="1" s="1"/>
  <c r="F36" i="1"/>
  <c r="L36" i="1" s="1"/>
  <c r="L35" i="1"/>
  <c r="F34" i="1"/>
  <c r="L34" i="1" s="1"/>
  <c r="F33" i="1"/>
  <c r="L33" i="1" s="1"/>
  <c r="F32" i="1"/>
  <c r="L32" i="1" s="1"/>
  <c r="F31" i="1"/>
  <c r="L31" i="1" s="1"/>
  <c r="F30" i="1"/>
  <c r="L30" i="1" s="1"/>
  <c r="F29" i="1"/>
  <c r="L29" i="1" s="1"/>
  <c r="F28" i="1"/>
  <c r="L28" i="1" s="1"/>
  <c r="F27" i="1"/>
  <c r="L27" i="1" s="1"/>
  <c r="F26" i="1"/>
  <c r="L26" i="1" s="1"/>
  <c r="F25" i="1"/>
  <c r="L25" i="1" s="1"/>
  <c r="F24" i="1"/>
  <c r="L24" i="1" s="1"/>
  <c r="F23" i="1"/>
  <c r="L23" i="1" s="1"/>
  <c r="F22" i="1"/>
  <c r="L22" i="1" s="1"/>
  <c r="F21" i="1"/>
  <c r="L21" i="1" s="1"/>
  <c r="F20" i="1"/>
  <c r="L20" i="1" s="1"/>
  <c r="F19" i="1"/>
  <c r="L19" i="1" s="1"/>
  <c r="F18" i="1"/>
  <c r="L18" i="1" s="1"/>
  <c r="F17" i="1"/>
  <c r="L17" i="1" s="1"/>
  <c r="F16" i="1"/>
  <c r="L16" i="1" s="1"/>
  <c r="F15" i="1"/>
  <c r="L15" i="1" s="1"/>
  <c r="F14" i="1"/>
  <c r="L14" i="1" s="1"/>
  <c r="F13" i="1"/>
  <c r="L13" i="1" s="1"/>
  <c r="F12" i="1"/>
  <c r="L12" i="1" s="1"/>
  <c r="L9" i="1"/>
  <c r="L8" i="1"/>
  <c r="F7" i="1"/>
  <c r="L7" i="1" s="1"/>
  <c r="F6" i="1"/>
  <c r="L6" i="1" s="1"/>
  <c r="F53" i="1" l="1"/>
  <c r="L53" i="1" s="1"/>
</calcChain>
</file>

<file path=xl/sharedStrings.xml><?xml version="1.0" encoding="utf-8"?>
<sst xmlns="http://schemas.openxmlformats.org/spreadsheetml/2006/main" count="1056" uniqueCount="100">
  <si>
    <t>FPT</t>
  </si>
  <si>
    <t>HM</t>
  </si>
  <si>
    <t>RF</t>
  </si>
  <si>
    <t>ACCTG</t>
  </si>
  <si>
    <t>BUS</t>
  </si>
  <si>
    <t>CA</t>
  </si>
  <si>
    <t>CSIT</t>
  </si>
  <si>
    <t>GDES</t>
  </si>
  <si>
    <t>GRART</t>
  </si>
  <si>
    <t>IS</t>
  </si>
  <si>
    <t>MGMT</t>
  </si>
  <si>
    <t>MKT</t>
  </si>
  <si>
    <t>RLEST</t>
  </si>
  <si>
    <t>COMM</t>
  </si>
  <si>
    <t>ENGL</t>
  </si>
  <si>
    <t>ESL</t>
  </si>
  <si>
    <t>LIB</t>
  </si>
  <si>
    <t>READ</t>
  </si>
  <si>
    <t>ANTHR</t>
  </si>
  <si>
    <t>ART</t>
  </si>
  <si>
    <t>CHD</t>
  </si>
  <si>
    <t>ECON</t>
  </si>
  <si>
    <t>FOLA</t>
  </si>
  <si>
    <t>GEOG</t>
  </si>
  <si>
    <t>HIST</t>
  </si>
  <si>
    <t>HUMAN</t>
  </si>
  <si>
    <t>MUSIC</t>
  </si>
  <si>
    <t>PHIL</t>
  </si>
  <si>
    <t>POLIT</t>
  </si>
  <si>
    <t>PSYCH</t>
  </si>
  <si>
    <t>ASTRO</t>
  </si>
  <si>
    <t>BIOSC</t>
  </si>
  <si>
    <t>CHEM</t>
  </si>
  <si>
    <t>ENGR</t>
  </si>
  <si>
    <t>MATH</t>
  </si>
  <si>
    <t>NS</t>
  </si>
  <si>
    <t>PHYS</t>
  </si>
  <si>
    <t>COUNS</t>
  </si>
  <si>
    <t>LS</t>
  </si>
  <si>
    <t>FTEF</t>
  </si>
  <si>
    <t>FTES</t>
  </si>
  <si>
    <t>Efficiency</t>
  </si>
  <si>
    <t>PGC Plan Fall 12</t>
  </si>
  <si>
    <t xml:space="preserve">% Difference </t>
  </si>
  <si>
    <t>Total</t>
  </si>
  <si>
    <t>..</t>
  </si>
  <si>
    <t>Dept</t>
  </si>
  <si>
    <t>Div</t>
  </si>
  <si>
    <t>AS</t>
  </si>
  <si>
    <t>BT</t>
  </si>
  <si>
    <t>LA</t>
  </si>
  <si>
    <t>MS</t>
  </si>
  <si>
    <t>OI</t>
  </si>
  <si>
    <t>ATH/WHP</t>
  </si>
  <si>
    <t>AH/H.ED</t>
  </si>
  <si>
    <t>GLOBL/SOC SC</t>
  </si>
  <si>
    <t>SOCIO</t>
  </si>
  <si>
    <t>Reported To Date Fall 12</t>
  </si>
  <si>
    <t xml:space="preserve">or under estimate actual values due to unique course attributes.  </t>
  </si>
  <si>
    <t>Mission College PGC Plan Comparison to Reported Fall 2012</t>
  </si>
  <si>
    <t>Note:  Fall 2012 Credit FTES Target is 3,507 (Resident Credit FTES of 3,355 plus Nonresident Credit FTES of 152)</t>
  </si>
  <si>
    <t xml:space="preserve">Difference from Fall 2012 Credit FTES Target:  </t>
  </si>
  <si>
    <t>Notes:  1. IS tutoring estimates may be exaggerated due to uniqe aspects of tutoring.</t>
  </si>
  <si>
    <t>2. Reported To Date pulled from the WVMCCD Data Warehouse using Cognos reporting tools; some course estimates may over</t>
  </si>
  <si>
    <t>3. Reported To Date FTES includes Resident and Nonresident Students as well as an estimation of Positive Attendance.</t>
  </si>
  <si>
    <t xml:space="preserve">4. PGC Plan FTES calculated using the PGC assigned FTES and FTEF.  </t>
  </si>
  <si>
    <t>Plan</t>
  </si>
  <si>
    <t>Reported</t>
  </si>
  <si>
    <t>Difference</t>
  </si>
  <si>
    <t>EFFICIENCY</t>
  </si>
  <si>
    <t>SS</t>
  </si>
  <si>
    <t>5. Programs that have 300 W/F efficiency goals are mandated with restricted classroom enrollment per state regulations</t>
  </si>
  <si>
    <t>Total w Exempt</t>
  </si>
  <si>
    <t>Total w/o Exempt</t>
  </si>
  <si>
    <t>LVN-RN (ex)</t>
  </si>
  <si>
    <t>PT (ex)</t>
  </si>
  <si>
    <t>VN (ex)</t>
  </si>
  <si>
    <t>LS (ex)</t>
  </si>
  <si>
    <t>WRKEX (ex)</t>
  </si>
  <si>
    <t>Last Updated:  September 17, 2012 (Census + 1 week)</t>
  </si>
  <si>
    <t>Sections</t>
  </si>
  <si>
    <t>Reduction*</t>
  </si>
  <si>
    <t>Reduce FTES</t>
  </si>
  <si>
    <t>Note: Cells highlighted in YELLOW represent rationale for section drop</t>
  </si>
  <si>
    <t>1. Average section FTEF is 0.2 (3 unit standard lecture course)</t>
  </si>
  <si>
    <t>Exceptions to the above guidelines may be considered on a case by case basis</t>
  </si>
  <si>
    <t>Section Reduction Assumptions for 2012-13</t>
  </si>
  <si>
    <t>4. No departments will reduce more than 25% of their FTEF allocation</t>
  </si>
  <si>
    <t>3. Department drops no more than TWO sections (0.4 FTEF) allocation</t>
  </si>
  <si>
    <t>Guidelines for Section Reduction</t>
  </si>
  <si>
    <t>2. Those departments that have deficit in FTES and/or Efficiency Goal may need to drop ONE additional section</t>
  </si>
  <si>
    <t>1. Departments are expected to reduce at least one section  except for those highly productive and efficient departments (see item #5)</t>
  </si>
  <si>
    <t>5. Departments that were highly productive and efficient (with at least 5% above goal) in FA12 have no reductions for SP13.</t>
  </si>
  <si>
    <t>2. Target FTES Reduction for SP13 is 200 which translates approximately to 67 sections with 3 FTES each</t>
  </si>
  <si>
    <t>The Objective of the Reduction Exercise is to match the district request of projected FTES Reduction</t>
  </si>
  <si>
    <t>Across the Board Reduction</t>
  </si>
  <si>
    <t>Strategic Reduction</t>
  </si>
  <si>
    <t>Section Addition Assumptions for 2012-13</t>
  </si>
  <si>
    <t>The Objective of the Reduction Exercise is to match the district request of projected FTES Addition</t>
  </si>
  <si>
    <t>Guidelines for Section Addition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</si>
</sst>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_(* #,##0.000_);_(* \(#,##0.000\);_(* &quot;-&quot;???_);_(@_)"/>
    <numFmt numFmtId="166" formatCode="#,##0.000"/>
    <numFmt numFmtId="167" formatCode="#,##0.0"/>
    <numFmt numFmtId="168" formatCode="0.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theme="0" tint="-0.24994659260841701"/>
      </left>
      <right style="medium">
        <color auto="1"/>
      </right>
      <top style="thin">
        <color theme="0" tint="-0.24994659260841701"/>
      </top>
      <bottom style="medium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auto="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auto="1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theme="0" tint="-0.2499465926084170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medium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auto="1"/>
      </right>
      <top style="medium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medium">
        <color auto="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auto="1"/>
      </bottom>
      <diagonal/>
    </border>
    <border>
      <left style="thin">
        <color theme="0" tint="-0.24994659260841701"/>
      </left>
      <right/>
      <top style="medium">
        <color auto="1"/>
      </top>
      <bottom style="thin">
        <color theme="0" tint="-0.24994659260841701"/>
      </bottom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/>
      <top/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167">
    <xf numFmtId="0" fontId="0" fillId="0" borderId="0" xfId="0"/>
    <xf numFmtId="0" fontId="0" fillId="0" borderId="0" xfId="0"/>
    <xf numFmtId="0" fontId="16" fillId="0" borderId="0" xfId="0" applyFont="1"/>
    <xf numFmtId="0" fontId="0" fillId="0" borderId="0" xfId="0"/>
    <xf numFmtId="0" fontId="0" fillId="0" borderId="0" xfId="0"/>
    <xf numFmtId="164" fontId="0" fillId="0" borderId="12" xfId="0" applyNumberFormat="1" applyFont="1" applyBorder="1" applyAlignment="1">
      <alignment horizontal="center" vertical="center"/>
    </xf>
    <xf numFmtId="167" fontId="0" fillId="0" borderId="10" xfId="0" applyNumberFormat="1" applyFont="1" applyBorder="1" applyAlignment="1">
      <alignment horizontal="center" vertical="center"/>
    </xf>
    <xf numFmtId="166" fontId="0" fillId="0" borderId="12" xfId="0" applyNumberFormat="1" applyFont="1" applyBorder="1" applyAlignment="1">
      <alignment horizontal="center" vertical="center"/>
    </xf>
    <xf numFmtId="167" fontId="0" fillId="0" borderId="11" xfId="0" applyNumberFormat="1" applyFont="1" applyBorder="1" applyAlignment="1">
      <alignment horizontal="center" vertical="center"/>
    </xf>
    <xf numFmtId="165" fontId="21" fillId="0" borderId="22" xfId="0" applyNumberFormat="1" applyFont="1" applyFill="1" applyBorder="1" applyAlignment="1">
      <alignment horizontal="center" vertical="center"/>
    </xf>
    <xf numFmtId="167" fontId="20" fillId="0" borderId="20" xfId="0" applyNumberFormat="1" applyFont="1" applyBorder="1" applyAlignment="1">
      <alignment horizontal="center" vertical="center"/>
    </xf>
    <xf numFmtId="167" fontId="20" fillId="0" borderId="21" xfId="0" applyNumberFormat="1" applyFont="1" applyBorder="1" applyAlignment="1">
      <alignment horizontal="center" vertical="center"/>
    </xf>
    <xf numFmtId="0" fontId="0" fillId="0" borderId="24" xfId="0" applyFont="1" applyBorder="1"/>
    <xf numFmtId="168" fontId="22" fillId="0" borderId="20" xfId="0" applyNumberFormat="1" applyFont="1" applyBorder="1" applyAlignment="1">
      <alignment horizontal="center" vertical="center"/>
    </xf>
    <xf numFmtId="168" fontId="22" fillId="0" borderId="19" xfId="0" applyNumberFormat="1" applyFont="1" applyBorder="1" applyAlignment="1">
      <alignment horizontal="center" vertical="center"/>
    </xf>
    <xf numFmtId="0" fontId="16" fillId="0" borderId="25" xfId="0" applyFont="1" applyBorder="1"/>
    <xf numFmtId="0" fontId="16" fillId="0" borderId="23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0" fillId="0" borderId="0" xfId="0" applyFill="1"/>
    <xf numFmtId="0" fontId="0" fillId="0" borderId="24" xfId="0" applyFont="1" applyBorder="1" applyAlignment="1">
      <alignment horizontal="center"/>
    </xf>
    <xf numFmtId="0" fontId="20" fillId="0" borderId="26" xfId="0" applyFont="1" applyBorder="1" applyAlignment="1">
      <alignment horizontal="right"/>
    </xf>
    <xf numFmtId="0" fontId="0" fillId="0" borderId="0" xfId="0" applyAlignment="1">
      <alignment vertical="center"/>
    </xf>
    <xf numFmtId="0" fontId="16" fillId="0" borderId="0" xfId="0" applyFont="1" applyAlignment="1">
      <alignment horizontal="right" vertical="center"/>
    </xf>
    <xf numFmtId="168" fontId="16" fillId="0" borderId="0" xfId="0" applyNumberFormat="1" applyFont="1" applyAlignment="1">
      <alignment horizontal="center" vertical="center" wrapText="1"/>
    </xf>
    <xf numFmtId="164" fontId="0" fillId="36" borderId="28" xfId="0" applyNumberFormat="1" applyFont="1" applyFill="1" applyBorder="1" applyAlignment="1">
      <alignment horizontal="center" vertical="center"/>
    </xf>
    <xf numFmtId="167" fontId="0" fillId="36" borderId="29" xfId="0" applyNumberFormat="1" applyFont="1" applyFill="1" applyBorder="1" applyAlignment="1">
      <alignment horizontal="center" vertical="center"/>
    </xf>
    <xf numFmtId="164" fontId="0" fillId="36" borderId="12" xfId="0" applyNumberFormat="1" applyFont="1" applyFill="1" applyBorder="1" applyAlignment="1">
      <alignment horizontal="center" vertical="center"/>
    </xf>
    <xf numFmtId="167" fontId="0" fillId="36" borderId="10" xfId="0" applyNumberFormat="1" applyFont="1" applyFill="1" applyBorder="1" applyAlignment="1">
      <alignment horizontal="center" vertical="center"/>
    </xf>
    <xf numFmtId="166" fontId="0" fillId="36" borderId="28" xfId="0" applyNumberFormat="1" applyFont="1" applyFill="1" applyBorder="1" applyAlignment="1">
      <alignment horizontal="center" vertical="center"/>
    </xf>
    <xf numFmtId="166" fontId="0" fillId="36" borderId="12" xfId="0" applyNumberFormat="1" applyFont="1" applyFill="1" applyBorder="1" applyAlignment="1">
      <alignment horizontal="center" vertical="center"/>
    </xf>
    <xf numFmtId="168" fontId="18" fillId="36" borderId="31" xfId="0" applyNumberFormat="1" applyFont="1" applyFill="1" applyBorder="1" applyAlignment="1">
      <alignment horizontal="center" vertical="center"/>
    </xf>
    <xf numFmtId="168" fontId="18" fillId="36" borderId="29" xfId="0" applyNumberFormat="1" applyFont="1" applyFill="1" applyBorder="1" applyAlignment="1">
      <alignment horizontal="center" vertical="center"/>
    </xf>
    <xf numFmtId="168" fontId="18" fillId="36" borderId="30" xfId="0" applyNumberFormat="1" applyFont="1" applyFill="1" applyBorder="1" applyAlignment="1">
      <alignment horizontal="center" vertical="center"/>
    </xf>
    <xf numFmtId="168" fontId="18" fillId="0" borderId="10" xfId="0" applyNumberFormat="1" applyFont="1" applyBorder="1" applyAlignment="1">
      <alignment horizontal="center" vertical="center"/>
    </xf>
    <xf numFmtId="168" fontId="18" fillId="0" borderId="31" xfId="0" applyNumberFormat="1" applyFont="1" applyBorder="1" applyAlignment="1">
      <alignment horizontal="center" vertical="center"/>
    </xf>
    <xf numFmtId="168" fontId="18" fillId="36" borderId="10" xfId="0" applyNumberFormat="1" applyFont="1" applyFill="1" applyBorder="1" applyAlignment="1">
      <alignment horizontal="center" vertical="center"/>
    </xf>
    <xf numFmtId="0" fontId="0" fillId="36" borderId="27" xfId="0" applyFont="1" applyFill="1" applyBorder="1"/>
    <xf numFmtId="0" fontId="0" fillId="36" borderId="24" xfId="0" applyFont="1" applyFill="1" applyBorder="1"/>
    <xf numFmtId="0" fontId="0" fillId="36" borderId="27" xfId="0" applyFont="1" applyFill="1" applyBorder="1" applyAlignment="1">
      <alignment horizontal="center"/>
    </xf>
    <xf numFmtId="0" fontId="0" fillId="36" borderId="24" xfId="0" applyFont="1" applyFill="1" applyBorder="1" applyAlignment="1">
      <alignment horizontal="center"/>
    </xf>
    <xf numFmtId="1" fontId="19" fillId="36" borderId="32" xfId="0" applyNumberFormat="1" applyFont="1" applyFill="1" applyBorder="1" applyAlignment="1">
      <alignment horizontal="center" vertical="center" wrapText="1"/>
    </xf>
    <xf numFmtId="1" fontId="19" fillId="0" borderId="33" xfId="0" applyNumberFormat="1" applyFont="1" applyFill="1" applyBorder="1" applyAlignment="1">
      <alignment horizontal="center" vertical="center" wrapText="1"/>
    </xf>
    <xf numFmtId="1" fontId="19" fillId="36" borderId="33" xfId="0" applyNumberFormat="1" applyFont="1" applyFill="1" applyBorder="1" applyAlignment="1">
      <alignment horizontal="center" vertical="center" wrapText="1"/>
    </xf>
    <xf numFmtId="1" fontId="20" fillId="0" borderId="34" xfId="0" applyNumberFormat="1" applyFont="1" applyBorder="1" applyAlignment="1">
      <alignment horizontal="center" vertical="center"/>
    </xf>
    <xf numFmtId="167" fontId="0" fillId="36" borderId="28" xfId="0" applyNumberFormat="1" applyFont="1" applyFill="1" applyBorder="1" applyAlignment="1">
      <alignment horizontal="center" vertical="center"/>
    </xf>
    <xf numFmtId="167" fontId="0" fillId="0" borderId="12" xfId="0" applyNumberFormat="1" applyFont="1" applyBorder="1" applyAlignment="1">
      <alignment horizontal="center" vertical="center"/>
    </xf>
    <xf numFmtId="167" fontId="0" fillId="36" borderId="12" xfId="0" applyNumberFormat="1" applyFont="1" applyFill="1" applyBorder="1" applyAlignment="1">
      <alignment horizontal="center" vertical="center"/>
    </xf>
    <xf numFmtId="167" fontId="20" fillId="0" borderId="22" xfId="0" applyNumberFormat="1" applyFont="1" applyBorder="1" applyAlignment="1">
      <alignment horizontal="center" vertical="center"/>
    </xf>
    <xf numFmtId="166" fontId="0" fillId="36" borderId="29" xfId="0" applyNumberFormat="1" applyFont="1" applyFill="1" applyBorder="1" applyAlignment="1">
      <alignment horizontal="center" vertical="center"/>
    </xf>
    <xf numFmtId="166" fontId="0" fillId="0" borderId="10" xfId="0" applyNumberFormat="1" applyFont="1" applyBorder="1" applyAlignment="1">
      <alignment horizontal="center" vertical="center"/>
    </xf>
    <xf numFmtId="166" fontId="0" fillId="36" borderId="10" xfId="0" applyNumberFormat="1" applyFont="1" applyFill="1" applyBorder="1" applyAlignment="1">
      <alignment horizontal="center" vertical="center"/>
    </xf>
    <xf numFmtId="166" fontId="20" fillId="0" borderId="20" xfId="0" applyNumberFormat="1" applyFont="1" applyBorder="1" applyAlignment="1">
      <alignment horizontal="center" vertical="center"/>
    </xf>
    <xf numFmtId="167" fontId="0" fillId="36" borderId="35" xfId="0" applyNumberFormat="1" applyFont="1" applyFill="1" applyBorder="1" applyAlignment="1">
      <alignment horizontal="center" vertical="center"/>
    </xf>
    <xf numFmtId="167" fontId="0" fillId="36" borderId="11" xfId="0" applyNumberFormat="1" applyFont="1" applyFill="1" applyBorder="1" applyAlignment="1">
      <alignment horizontal="center" vertical="center"/>
    </xf>
    <xf numFmtId="168" fontId="18" fillId="36" borderId="11" xfId="0" applyNumberFormat="1" applyFont="1" applyFill="1" applyBorder="1" applyAlignment="1">
      <alignment horizontal="center" vertical="center"/>
    </xf>
    <xf numFmtId="0" fontId="0" fillId="0" borderId="27" xfId="0" applyFont="1" applyBorder="1" applyAlignment="1">
      <alignment horizontal="center"/>
    </xf>
    <xf numFmtId="0" fontId="0" fillId="0" borderId="27" xfId="0" applyFont="1" applyBorder="1"/>
    <xf numFmtId="164" fontId="0" fillId="0" borderId="28" xfId="0" applyNumberFormat="1" applyFont="1" applyBorder="1" applyAlignment="1">
      <alignment horizontal="center" vertical="center"/>
    </xf>
    <xf numFmtId="166" fontId="0" fillId="0" borderId="29" xfId="0" applyNumberFormat="1" applyFont="1" applyBorder="1" applyAlignment="1">
      <alignment horizontal="center" vertical="center"/>
    </xf>
    <xf numFmtId="168" fontId="18" fillId="0" borderId="30" xfId="0" applyNumberFormat="1" applyFont="1" applyBorder="1" applyAlignment="1">
      <alignment horizontal="center" vertical="center"/>
    </xf>
    <xf numFmtId="167" fontId="0" fillId="0" borderId="28" xfId="0" applyNumberFormat="1" applyFont="1" applyBorder="1" applyAlignment="1">
      <alignment horizontal="center" vertical="center"/>
    </xf>
    <xf numFmtId="167" fontId="0" fillId="0" borderId="29" xfId="0" applyNumberFormat="1" applyFont="1" applyBorder="1" applyAlignment="1">
      <alignment horizontal="center" vertical="center"/>
    </xf>
    <xf numFmtId="1" fontId="19" fillId="0" borderId="32" xfId="0" applyNumberFormat="1" applyFont="1" applyFill="1" applyBorder="1" applyAlignment="1">
      <alignment horizontal="center" vertical="center" wrapText="1"/>
    </xf>
    <xf numFmtId="167" fontId="0" fillId="0" borderId="35" xfId="0" applyNumberFormat="1" applyFont="1" applyBorder="1" applyAlignment="1">
      <alignment horizontal="center" vertical="center"/>
    </xf>
    <xf numFmtId="0" fontId="0" fillId="0" borderId="24" xfId="0" applyFont="1" applyFill="1" applyBorder="1" applyAlignment="1">
      <alignment horizontal="center"/>
    </xf>
    <xf numFmtId="0" fontId="0" fillId="0" borderId="24" xfId="0" applyFont="1" applyFill="1" applyBorder="1"/>
    <xf numFmtId="164" fontId="0" fillId="0" borderId="12" xfId="0" applyNumberFormat="1" applyFont="1" applyFill="1" applyBorder="1" applyAlignment="1">
      <alignment horizontal="center" vertical="center"/>
    </xf>
    <xf numFmtId="166" fontId="0" fillId="0" borderId="10" xfId="0" applyNumberFormat="1" applyFont="1" applyFill="1" applyBorder="1" applyAlignment="1">
      <alignment horizontal="center" vertical="center"/>
    </xf>
    <xf numFmtId="168" fontId="18" fillId="0" borderId="31" xfId="0" applyNumberFormat="1" applyFont="1" applyFill="1" applyBorder="1" applyAlignment="1">
      <alignment horizontal="center" vertical="center"/>
    </xf>
    <xf numFmtId="167" fontId="0" fillId="0" borderId="12" xfId="0" applyNumberFormat="1" applyFont="1" applyFill="1" applyBorder="1" applyAlignment="1">
      <alignment horizontal="center" vertical="center"/>
    </xf>
    <xf numFmtId="167" fontId="0" fillId="0" borderId="10" xfId="0" applyNumberFormat="1" applyFont="1" applyFill="1" applyBorder="1" applyAlignment="1">
      <alignment horizontal="center" vertical="center"/>
    </xf>
    <xf numFmtId="167" fontId="0" fillId="0" borderId="11" xfId="0" applyNumberFormat="1" applyFont="1" applyFill="1" applyBorder="1" applyAlignment="1">
      <alignment horizontal="center" vertical="center"/>
    </xf>
    <xf numFmtId="168" fontId="18" fillId="0" borderId="11" xfId="0" applyNumberFormat="1" applyFont="1" applyFill="1" applyBorder="1" applyAlignment="1">
      <alignment horizontal="center" vertical="center"/>
    </xf>
    <xf numFmtId="0" fontId="0" fillId="37" borderId="0" xfId="0" applyFill="1"/>
    <xf numFmtId="0" fontId="16" fillId="37" borderId="25" xfId="0" applyFont="1" applyFill="1" applyBorder="1"/>
    <xf numFmtId="0" fontId="20" fillId="0" borderId="0" xfId="0" applyFont="1" applyBorder="1" applyAlignment="1">
      <alignment horizontal="right"/>
    </xf>
    <xf numFmtId="165" fontId="21" fillId="0" borderId="0" xfId="0" applyNumberFormat="1" applyFont="1" applyFill="1" applyBorder="1" applyAlignment="1">
      <alignment horizontal="center" vertical="center"/>
    </xf>
    <xf numFmtId="167" fontId="20" fillId="0" borderId="0" xfId="0" applyNumberFormat="1" applyFont="1" applyBorder="1" applyAlignment="1">
      <alignment horizontal="center" vertical="center"/>
    </xf>
    <xf numFmtId="1" fontId="20" fillId="0" borderId="0" xfId="0" applyNumberFormat="1" applyFont="1" applyBorder="1" applyAlignment="1">
      <alignment horizontal="center" vertical="center"/>
    </xf>
    <xf numFmtId="166" fontId="20" fillId="0" borderId="0" xfId="0" applyNumberFormat="1" applyFont="1" applyBorder="1" applyAlignment="1">
      <alignment horizontal="center" vertical="center"/>
    </xf>
    <xf numFmtId="168" fontId="22" fillId="0" borderId="0" xfId="0" applyNumberFormat="1" applyFont="1" applyBorder="1" applyAlignment="1">
      <alignment horizontal="center" vertical="center"/>
    </xf>
    <xf numFmtId="168" fontId="18" fillId="36" borderId="32" xfId="0" applyNumberFormat="1" applyFont="1" applyFill="1" applyBorder="1" applyAlignment="1">
      <alignment horizontal="center" vertical="center"/>
    </xf>
    <xf numFmtId="168" fontId="18" fillId="0" borderId="33" xfId="0" applyNumberFormat="1" applyFont="1" applyBorder="1" applyAlignment="1">
      <alignment horizontal="center" vertical="center"/>
    </xf>
    <xf numFmtId="168" fontId="18" fillId="36" borderId="33" xfId="0" applyNumberFormat="1" applyFont="1" applyFill="1" applyBorder="1" applyAlignment="1">
      <alignment horizontal="center" vertical="center"/>
    </xf>
    <xf numFmtId="168" fontId="22" fillId="0" borderId="34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left"/>
    </xf>
    <xf numFmtId="167" fontId="16" fillId="0" borderId="0" xfId="0" applyNumberFormat="1" applyFont="1" applyFill="1" applyBorder="1" applyAlignment="1">
      <alignment horizontal="center" vertical="center"/>
    </xf>
    <xf numFmtId="1" fontId="19" fillId="36" borderId="35" xfId="0" applyNumberFormat="1" applyFont="1" applyFill="1" applyBorder="1" applyAlignment="1">
      <alignment horizontal="center" vertical="center" wrapText="1"/>
    </xf>
    <xf numFmtId="1" fontId="19" fillId="0" borderId="11" xfId="0" applyNumberFormat="1" applyFont="1" applyFill="1" applyBorder="1" applyAlignment="1">
      <alignment horizontal="center" vertical="center" wrapText="1"/>
    </xf>
    <xf numFmtId="1" fontId="19" fillId="36" borderId="11" xfId="0" applyNumberFormat="1" applyFont="1" applyFill="1" applyBorder="1" applyAlignment="1">
      <alignment horizontal="center" vertical="center" wrapText="1"/>
    </xf>
    <xf numFmtId="1" fontId="20" fillId="0" borderId="21" xfId="0" applyNumberFormat="1" applyFont="1" applyBorder="1" applyAlignment="1">
      <alignment horizontal="center" vertical="center"/>
    </xf>
    <xf numFmtId="167" fontId="0" fillId="36" borderId="13" xfId="0" applyNumberFormat="1" applyFont="1" applyFill="1" applyBorder="1" applyAlignment="1">
      <alignment horizontal="center" vertical="center"/>
    </xf>
    <xf numFmtId="167" fontId="0" fillId="0" borderId="36" xfId="0" applyNumberFormat="1" applyFont="1" applyFill="1" applyBorder="1" applyAlignment="1">
      <alignment horizontal="center" vertical="center"/>
    </xf>
    <xf numFmtId="167" fontId="0" fillId="36" borderId="36" xfId="0" applyNumberFormat="1" applyFont="1" applyFill="1" applyBorder="1" applyAlignment="1">
      <alignment horizontal="center" vertical="center"/>
    </xf>
    <xf numFmtId="167" fontId="16" fillId="0" borderId="36" xfId="0" applyNumberFormat="1" applyFont="1" applyFill="1" applyBorder="1" applyAlignment="1">
      <alignment horizontal="center" vertical="center"/>
    </xf>
    <xf numFmtId="166" fontId="20" fillId="0" borderId="37" xfId="0" applyNumberFormat="1" applyFont="1" applyBorder="1" applyAlignment="1">
      <alignment horizontal="center" vertical="center"/>
    </xf>
    <xf numFmtId="167" fontId="20" fillId="0" borderId="38" xfId="0" applyNumberFormat="1" applyFont="1" applyBorder="1" applyAlignment="1">
      <alignment horizontal="center" vertical="center"/>
    </xf>
    <xf numFmtId="166" fontId="20" fillId="0" borderId="39" xfId="0" applyNumberFormat="1" applyFont="1" applyBorder="1" applyAlignment="1">
      <alignment horizontal="center" vertical="center"/>
    </xf>
    <xf numFmtId="167" fontId="20" fillId="0" borderId="40" xfId="0" applyNumberFormat="1" applyFont="1" applyBorder="1" applyAlignment="1">
      <alignment horizontal="center" vertical="center"/>
    </xf>
    <xf numFmtId="167" fontId="16" fillId="0" borderId="41" xfId="0" applyNumberFormat="1" applyFont="1" applyFill="1" applyBorder="1" applyAlignment="1">
      <alignment horizontal="center" vertical="center"/>
    </xf>
    <xf numFmtId="0" fontId="20" fillId="0" borderId="39" xfId="0" applyFont="1" applyBorder="1" applyAlignment="1">
      <alignment horizontal="right"/>
    </xf>
    <xf numFmtId="0" fontId="20" fillId="0" borderId="41" xfId="0" applyFont="1" applyBorder="1" applyAlignment="1">
      <alignment horizontal="right"/>
    </xf>
    <xf numFmtId="0" fontId="21" fillId="0" borderId="39" xfId="0" applyNumberFormat="1" applyFont="1" applyFill="1" applyBorder="1" applyAlignment="1">
      <alignment horizontal="center" vertical="center"/>
    </xf>
    <xf numFmtId="1" fontId="20" fillId="0" borderId="41" xfId="0" applyNumberFormat="1" applyFont="1" applyBorder="1" applyAlignment="1">
      <alignment horizontal="center" vertical="center"/>
    </xf>
    <xf numFmtId="0" fontId="20" fillId="0" borderId="40" xfId="0" applyFont="1" applyBorder="1" applyAlignment="1">
      <alignment horizontal="right"/>
    </xf>
    <xf numFmtId="166" fontId="20" fillId="0" borderId="40" xfId="0" applyNumberFormat="1" applyFont="1" applyBorder="1" applyAlignment="1">
      <alignment horizontal="center" vertical="center"/>
    </xf>
    <xf numFmtId="168" fontId="22" fillId="0" borderId="40" xfId="0" applyNumberFormat="1" applyFont="1" applyBorder="1" applyAlignment="1">
      <alignment horizontal="center" vertical="center"/>
    </xf>
    <xf numFmtId="168" fontId="22" fillId="0" borderId="41" xfId="0" applyNumberFormat="1" applyFont="1" applyBorder="1" applyAlignment="1">
      <alignment horizontal="center" vertical="center"/>
    </xf>
    <xf numFmtId="165" fontId="21" fillId="0" borderId="39" xfId="0" applyNumberFormat="1" applyFont="1" applyFill="1" applyBorder="1" applyAlignment="1">
      <alignment horizontal="center" vertical="center"/>
    </xf>
    <xf numFmtId="1" fontId="20" fillId="0" borderId="39" xfId="0" applyNumberFormat="1" applyFont="1" applyBorder="1" applyAlignment="1">
      <alignment horizontal="center" vertical="center"/>
    </xf>
    <xf numFmtId="167" fontId="0" fillId="0" borderId="0" xfId="0" applyNumberFormat="1"/>
    <xf numFmtId="166" fontId="0" fillId="38" borderId="10" xfId="0" applyNumberFormat="1" applyFont="1" applyFill="1" applyBorder="1" applyAlignment="1">
      <alignment horizontal="center" vertical="center"/>
    </xf>
    <xf numFmtId="168" fontId="18" fillId="38" borderId="30" xfId="0" applyNumberFormat="1" applyFont="1" applyFill="1" applyBorder="1" applyAlignment="1">
      <alignment horizontal="center" vertical="center"/>
    </xf>
    <xf numFmtId="168" fontId="18" fillId="38" borderId="31" xfId="0" applyNumberFormat="1" applyFont="1" applyFill="1" applyBorder="1" applyAlignment="1">
      <alignment horizontal="center" vertical="center"/>
    </xf>
    <xf numFmtId="0" fontId="16" fillId="35" borderId="25" xfId="0" applyFont="1" applyFill="1" applyBorder="1" applyAlignment="1">
      <alignment horizontal="center" vertical="center"/>
    </xf>
    <xf numFmtId="9" fontId="16" fillId="0" borderId="23" xfId="0" applyNumberFormat="1" applyFont="1" applyBorder="1" applyAlignment="1">
      <alignment horizontal="center" vertical="center"/>
    </xf>
    <xf numFmtId="0" fontId="16" fillId="0" borderId="39" xfId="0" applyFont="1" applyBorder="1"/>
    <xf numFmtId="0" fontId="16" fillId="0" borderId="40" xfId="0" applyFont="1" applyBorder="1"/>
    <xf numFmtId="0" fontId="16" fillId="0" borderId="41" xfId="0" applyFont="1" applyBorder="1"/>
    <xf numFmtId="0" fontId="0" fillId="0" borderId="0" xfId="0" applyFill="1" applyBorder="1"/>
    <xf numFmtId="0" fontId="16" fillId="0" borderId="0" xfId="0" applyFont="1" applyBorder="1"/>
    <xf numFmtId="0" fontId="0" fillId="0" borderId="0" xfId="0" applyFont="1" applyFill="1" applyBorder="1"/>
    <xf numFmtId="1" fontId="18" fillId="0" borderId="42" xfId="0" applyNumberFormat="1" applyFont="1" applyBorder="1" applyAlignment="1">
      <alignment horizontal="center" vertical="center"/>
    </xf>
    <xf numFmtId="1" fontId="18" fillId="0" borderId="13" xfId="0" applyNumberFormat="1" applyFont="1" applyBorder="1" applyAlignment="1">
      <alignment horizontal="center" vertical="center"/>
    </xf>
    <xf numFmtId="1" fontId="18" fillId="36" borderId="43" xfId="0" applyNumberFormat="1" applyFont="1" applyFill="1" applyBorder="1" applyAlignment="1">
      <alignment horizontal="center" vertical="center"/>
    </xf>
    <xf numFmtId="1" fontId="18" fillId="36" borderId="36" xfId="0" applyNumberFormat="1" applyFont="1" applyFill="1" applyBorder="1" applyAlignment="1">
      <alignment horizontal="center" vertical="center"/>
    </xf>
    <xf numFmtId="1" fontId="18" fillId="0" borderId="43" xfId="0" applyNumberFormat="1" applyFont="1" applyBorder="1" applyAlignment="1">
      <alignment horizontal="center" vertical="center"/>
    </xf>
    <xf numFmtId="1" fontId="18" fillId="0" borderId="36" xfId="0" applyNumberFormat="1" applyFont="1" applyBorder="1" applyAlignment="1">
      <alignment horizontal="center" vertical="center"/>
    </xf>
    <xf numFmtId="1" fontId="18" fillId="0" borderId="43" xfId="0" applyNumberFormat="1" applyFont="1" applyFill="1" applyBorder="1" applyAlignment="1">
      <alignment horizontal="center" vertical="center"/>
    </xf>
    <xf numFmtId="1" fontId="18" fillId="0" borderId="36" xfId="0" applyNumberFormat="1" applyFont="1" applyFill="1" applyBorder="1" applyAlignment="1">
      <alignment horizontal="center" vertical="center"/>
    </xf>
    <xf numFmtId="2" fontId="18" fillId="0" borderId="25" xfId="42" applyNumberFormat="1" applyFont="1" applyBorder="1" applyAlignment="1">
      <alignment horizontal="center" vertical="center"/>
    </xf>
    <xf numFmtId="2" fontId="18" fillId="36" borderId="44" xfId="42" applyNumberFormat="1" applyFont="1" applyFill="1" applyBorder="1" applyAlignment="1">
      <alignment horizontal="center" vertical="center"/>
    </xf>
    <xf numFmtId="2" fontId="18" fillId="0" borderId="44" xfId="42" applyNumberFormat="1" applyFont="1" applyBorder="1" applyAlignment="1">
      <alignment horizontal="center" vertical="center"/>
    </xf>
    <xf numFmtId="2" fontId="18" fillId="0" borderId="15" xfId="42" applyNumberFormat="1" applyFont="1" applyBorder="1" applyAlignment="1">
      <alignment horizontal="center" vertical="center"/>
    </xf>
    <xf numFmtId="2" fontId="18" fillId="36" borderId="45" xfId="42" applyNumberFormat="1" applyFont="1" applyFill="1" applyBorder="1" applyAlignment="1">
      <alignment horizontal="center" vertical="center"/>
    </xf>
    <xf numFmtId="2" fontId="18" fillId="0" borderId="45" xfId="42" applyNumberFormat="1" applyFont="1" applyBorder="1" applyAlignment="1">
      <alignment horizontal="center" vertical="center"/>
    </xf>
    <xf numFmtId="2" fontId="18" fillId="0" borderId="45" xfId="42" applyNumberFormat="1" applyFont="1" applyFill="1" applyBorder="1" applyAlignment="1">
      <alignment horizontal="center" vertical="center"/>
    </xf>
    <xf numFmtId="9" fontId="16" fillId="0" borderId="44" xfId="0" applyNumberFormat="1" applyFont="1" applyBorder="1" applyAlignment="1">
      <alignment horizontal="center" vertical="center"/>
    </xf>
    <xf numFmtId="0" fontId="16" fillId="35" borderId="15" xfId="0" applyFont="1" applyFill="1" applyBorder="1" applyAlignment="1">
      <alignment horizontal="center" vertical="center"/>
    </xf>
    <xf numFmtId="0" fontId="16" fillId="35" borderId="13" xfId="0" applyFont="1" applyFill="1" applyBorder="1" applyAlignment="1">
      <alignment horizontal="center" vertical="center"/>
    </xf>
    <xf numFmtId="0" fontId="16" fillId="35" borderId="15" xfId="0" applyFont="1" applyFill="1" applyBorder="1" applyAlignment="1">
      <alignment horizontal="center" vertical="center"/>
    </xf>
    <xf numFmtId="0" fontId="16" fillId="35" borderId="13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6" fillId="0" borderId="0" xfId="0" applyFont="1" applyFill="1" applyBorder="1"/>
    <xf numFmtId="0" fontId="0" fillId="0" borderId="41" xfId="0" applyBorder="1"/>
    <xf numFmtId="0" fontId="0" fillId="0" borderId="0" xfId="0" applyBorder="1"/>
    <xf numFmtId="0" fontId="16" fillId="0" borderId="39" xfId="0" applyFont="1" applyFill="1" applyBorder="1"/>
    <xf numFmtId="0" fontId="16" fillId="33" borderId="15" xfId="0" applyFont="1" applyFill="1" applyBorder="1" applyAlignment="1">
      <alignment horizontal="center" vertical="center"/>
    </xf>
    <xf numFmtId="0" fontId="16" fillId="33" borderId="14" xfId="0" applyFont="1" applyFill="1" applyBorder="1" applyAlignment="1">
      <alignment horizontal="center" vertical="center"/>
    </xf>
    <xf numFmtId="0" fontId="16" fillId="35" borderId="15" xfId="0" applyFont="1" applyFill="1" applyBorder="1" applyAlignment="1">
      <alignment horizontal="center" vertical="center"/>
    </xf>
    <xf numFmtId="0" fontId="16" fillId="35" borderId="14" xfId="0" applyFont="1" applyFill="1" applyBorder="1" applyAlignment="1">
      <alignment horizontal="center" vertical="center"/>
    </xf>
    <xf numFmtId="0" fontId="16" fillId="35" borderId="13" xfId="0" applyFont="1" applyFill="1" applyBorder="1" applyAlignment="1">
      <alignment horizontal="center" vertical="center"/>
    </xf>
    <xf numFmtId="0" fontId="16" fillId="34" borderId="14" xfId="0" applyFont="1" applyFill="1" applyBorder="1" applyAlignment="1">
      <alignment horizontal="center" vertical="center"/>
    </xf>
    <xf numFmtId="0" fontId="16" fillId="34" borderId="13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0" fillId="0" borderId="40" xfId="0" applyBorder="1"/>
    <xf numFmtId="0" fontId="14" fillId="39" borderId="41" xfId="0" applyFont="1" applyFill="1" applyBorder="1"/>
    <xf numFmtId="0" fontId="24" fillId="39" borderId="39" xfId="0" applyFont="1" applyFill="1" applyBorder="1" applyAlignment="1">
      <alignment horizontal="left"/>
    </xf>
    <xf numFmtId="0" fontId="24" fillId="39" borderId="39" xfId="0" applyFont="1" applyFill="1" applyBorder="1"/>
    <xf numFmtId="1" fontId="18" fillId="0" borderId="45" xfId="0" applyNumberFormat="1" applyFont="1" applyFill="1" applyBorder="1" applyAlignment="1">
      <alignment horizontal="center" vertical="center"/>
    </xf>
    <xf numFmtId="1" fontId="22" fillId="39" borderId="41" xfId="0" applyNumberFormat="1" applyFont="1" applyFill="1" applyBorder="1" applyAlignment="1">
      <alignment horizontal="center" vertical="center"/>
    </xf>
    <xf numFmtId="1" fontId="22" fillId="39" borderId="46" xfId="0" applyNumberFormat="1" applyFont="1" applyFill="1" applyBorder="1" applyAlignment="1">
      <alignment horizontal="center" vertical="center"/>
    </xf>
    <xf numFmtId="2" fontId="22" fillId="0" borderId="46" xfId="0" applyNumberFormat="1" applyFont="1" applyBorder="1" applyAlignment="1">
      <alignment horizontal="center" vertical="center"/>
    </xf>
    <xf numFmtId="2" fontId="23" fillId="0" borderId="46" xfId="42" applyNumberFormat="1" applyFont="1" applyBorder="1" applyAlignment="1">
      <alignment horizontal="center"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3"/>
  <sheetViews>
    <sheetView zoomScale="85" zoomScaleNormal="85" workbookViewId="0">
      <pane ySplit="5" topLeftCell="A6" activePane="bottomLeft" state="frozen"/>
      <selection pane="bottomLeft" activeCell="L18" sqref="L18"/>
    </sheetView>
  </sheetViews>
  <sheetFormatPr defaultRowHeight="14.4" x14ac:dyDescent="0.3"/>
  <cols>
    <col min="1" max="1" width="9.109375" style="4"/>
    <col min="2" max="2" width="1.44140625" customWidth="1"/>
    <col min="3" max="3" width="8.109375" style="4" customWidth="1"/>
    <col min="4" max="4" width="13.5546875" customWidth="1"/>
    <col min="5" max="13" width="11.109375" customWidth="1"/>
    <col min="14" max="14" width="1.44140625" customWidth="1"/>
    <col min="15" max="15" width="9.109375" style="4"/>
  </cols>
  <sheetData>
    <row r="1" spans="1:15" ht="15" x14ac:dyDescent="0.25">
      <c r="C1" s="2" t="s">
        <v>59</v>
      </c>
    </row>
    <row r="2" spans="1:15" s="1" customFormat="1" ht="15" x14ac:dyDescent="0.25">
      <c r="A2" s="4"/>
      <c r="C2" s="1" t="s">
        <v>79</v>
      </c>
      <c r="O2" s="4"/>
    </row>
    <row r="3" spans="1:15" s="3" customFormat="1" ht="15.75" thickBot="1" x14ac:dyDescent="0.3">
      <c r="A3" s="4"/>
      <c r="C3" s="4"/>
      <c r="O3" s="4"/>
    </row>
    <row r="4" spans="1:15" s="1" customFormat="1" ht="15" x14ac:dyDescent="0.25">
      <c r="A4" s="4"/>
      <c r="C4" s="77"/>
      <c r="D4" s="15"/>
      <c r="E4" s="150" t="s">
        <v>42</v>
      </c>
      <c r="F4" s="151"/>
      <c r="G4" s="151"/>
      <c r="H4" s="152" t="s">
        <v>57</v>
      </c>
      <c r="I4" s="153"/>
      <c r="J4" s="154"/>
      <c r="K4" s="155" t="s">
        <v>43</v>
      </c>
      <c r="L4" s="155"/>
      <c r="M4" s="156"/>
      <c r="O4" s="4"/>
    </row>
    <row r="5" spans="1:15" ht="15.75" thickBot="1" x14ac:dyDescent="0.3">
      <c r="C5" s="16" t="s">
        <v>47</v>
      </c>
      <c r="D5" s="16" t="s">
        <v>46</v>
      </c>
      <c r="E5" s="17" t="s">
        <v>39</v>
      </c>
      <c r="F5" s="18" t="s">
        <v>40</v>
      </c>
      <c r="G5" s="19" t="s">
        <v>41</v>
      </c>
      <c r="H5" s="17" t="s">
        <v>39</v>
      </c>
      <c r="I5" s="18" t="s">
        <v>40</v>
      </c>
      <c r="J5" s="19" t="s">
        <v>41</v>
      </c>
      <c r="K5" s="17" t="s">
        <v>39</v>
      </c>
      <c r="L5" s="18" t="s">
        <v>40</v>
      </c>
      <c r="M5" s="19" t="s">
        <v>41</v>
      </c>
    </row>
    <row r="6" spans="1:15" ht="15" x14ac:dyDescent="0.25">
      <c r="C6" s="41" t="s">
        <v>48</v>
      </c>
      <c r="D6" s="39" t="s">
        <v>0</v>
      </c>
      <c r="E6" s="27">
        <v>6.78</v>
      </c>
      <c r="F6" s="28">
        <f>(G6*E6/32.41)</f>
        <v>135.97655044739278</v>
      </c>
      <c r="G6" s="90">
        <v>650</v>
      </c>
      <c r="H6" s="31">
        <v>6.3369999999999997</v>
      </c>
      <c r="I6" s="55">
        <v>98.222999999999999</v>
      </c>
      <c r="J6" s="94">
        <f>(I6*32.41)/H6</f>
        <v>502.3524427962758</v>
      </c>
      <c r="K6" s="84">
        <f>(H6-E6)/E6</f>
        <v>-6.5339233038348155E-2</v>
      </c>
      <c r="L6" s="34">
        <f>(I6-F6)/F6</f>
        <v>-0.27764750850918996</v>
      </c>
      <c r="M6" s="35">
        <f>(J6-G6)/G6</f>
        <v>-0.22715008800572956</v>
      </c>
    </row>
    <row r="7" spans="1:15" ht="15" x14ac:dyDescent="0.25">
      <c r="C7" s="22" t="s">
        <v>48</v>
      </c>
      <c r="D7" s="12" t="s">
        <v>1</v>
      </c>
      <c r="E7" s="5">
        <v>3.2970000000000002</v>
      </c>
      <c r="F7" s="6">
        <f t="shared" ref="F7:F51" si="0">(G7*E7/32.41)</f>
        <v>57.98488120950325</v>
      </c>
      <c r="G7" s="91">
        <v>570</v>
      </c>
      <c r="H7" s="7">
        <v>3.097</v>
      </c>
      <c r="I7" s="8">
        <v>51.451000000000001</v>
      </c>
      <c r="J7" s="95">
        <f t="shared" ref="J7:J54" si="1">(I7*32.41)/H7</f>
        <v>538.43297061672581</v>
      </c>
      <c r="K7" s="85">
        <f t="shared" ref="K7:K53" si="2">(H7-E7)/E7</f>
        <v>-6.0661207158022493E-2</v>
      </c>
      <c r="L7" s="36">
        <f t="shared" ref="L7:L53" si="3">(I7-F7)/F7</f>
        <v>-0.11268249711327165</v>
      </c>
      <c r="M7" s="37">
        <f t="shared" ref="M7:M53" si="4">(J7-G7)/G7</f>
        <v>-5.5380753303989803E-2</v>
      </c>
    </row>
    <row r="8" spans="1:15" ht="15" x14ac:dyDescent="0.25">
      <c r="C8" s="42" t="s">
        <v>48</v>
      </c>
      <c r="D8" s="40" t="s">
        <v>54</v>
      </c>
      <c r="E8" s="29">
        <v>1.468</v>
      </c>
      <c r="F8" s="30">
        <f t="shared" si="0"/>
        <v>28.30916383832151</v>
      </c>
      <c r="G8" s="92">
        <v>625</v>
      </c>
      <c r="H8" s="32">
        <v>2.4670000000000001</v>
      </c>
      <c r="I8" s="56">
        <v>36.835299999999997</v>
      </c>
      <c r="J8" s="96">
        <f t="shared" si="1"/>
        <v>483.92058086745027</v>
      </c>
      <c r="K8" s="86">
        <f t="shared" si="2"/>
        <v>0.68051771117166227</v>
      </c>
      <c r="L8" s="38">
        <f t="shared" si="3"/>
        <v>0.30117937111716592</v>
      </c>
      <c r="M8" s="33">
        <f t="shared" si="4"/>
        <v>-0.22572707061207956</v>
      </c>
    </row>
    <row r="9" spans="1:15" ht="15" x14ac:dyDescent="0.25">
      <c r="C9" s="22" t="s">
        <v>48</v>
      </c>
      <c r="D9" s="12" t="s">
        <v>74</v>
      </c>
      <c r="E9" s="5">
        <v>3.61</v>
      </c>
      <c r="F9" s="6">
        <f t="shared" si="0"/>
        <v>33.415612465288497</v>
      </c>
      <c r="G9" s="91">
        <v>300</v>
      </c>
      <c r="H9" s="7">
        <v>3.4430000000000001</v>
      </c>
      <c r="I9" s="8">
        <v>30.61</v>
      </c>
      <c r="J9" s="95">
        <f t="shared" si="1"/>
        <v>288.14118501306996</v>
      </c>
      <c r="K9" s="85">
        <f t="shared" si="2"/>
        <v>-4.6260387811634301E-2</v>
      </c>
      <c r="L9" s="36">
        <f t="shared" si="3"/>
        <v>-8.396112650046185E-2</v>
      </c>
      <c r="M9" s="37">
        <f t="shared" si="4"/>
        <v>-3.9529383289766809E-2</v>
      </c>
    </row>
    <row r="10" spans="1:15" s="4" customFormat="1" ht="15" x14ac:dyDescent="0.25">
      <c r="C10" s="42" t="s">
        <v>48</v>
      </c>
      <c r="D10" s="40" t="s">
        <v>75</v>
      </c>
      <c r="E10" s="29">
        <v>6.9470000000000001</v>
      </c>
      <c r="F10" s="30">
        <f>(G10*E10/32.41)</f>
        <v>64.304227090404197</v>
      </c>
      <c r="G10" s="92">
        <v>300</v>
      </c>
      <c r="H10" s="32">
        <v>5.7805</v>
      </c>
      <c r="I10" s="56">
        <v>52.093000000000004</v>
      </c>
      <c r="J10" s="96">
        <f t="shared" si="1"/>
        <v>292.07406452729003</v>
      </c>
      <c r="K10" s="86">
        <f t="shared" ref="K10:K11" si="5">(H10-E10)/E10</f>
        <v>-0.16791420757161366</v>
      </c>
      <c r="L10" s="38">
        <f t="shared" ref="L10:L11" si="6">(I10-F10)/F10</f>
        <v>-0.18989773523343406</v>
      </c>
      <c r="M10" s="33">
        <f t="shared" ref="M10:M11" si="7">(J10-G10)/G10</f>
        <v>-2.6419784909033222E-2</v>
      </c>
    </row>
    <row r="11" spans="1:15" s="4" customFormat="1" ht="15" x14ac:dyDescent="0.25">
      <c r="C11" s="22" t="s">
        <v>48</v>
      </c>
      <c r="D11" s="12" t="s">
        <v>76</v>
      </c>
      <c r="E11" s="5">
        <v>10.696</v>
      </c>
      <c r="F11" s="6">
        <f t="shared" si="0"/>
        <v>99.006479481641477</v>
      </c>
      <c r="G11" s="91">
        <v>300</v>
      </c>
      <c r="H11" s="7">
        <v>9.6679999999999993</v>
      </c>
      <c r="I11" s="8">
        <v>81.534000000000006</v>
      </c>
      <c r="J11" s="95">
        <f t="shared" si="1"/>
        <v>273.32612122465866</v>
      </c>
      <c r="K11" s="85">
        <f t="shared" si="5"/>
        <v>-9.611069558713542E-2</v>
      </c>
      <c r="L11" s="36">
        <f t="shared" si="6"/>
        <v>-0.17647814136125656</v>
      </c>
      <c r="M11" s="37">
        <f t="shared" si="7"/>
        <v>-8.8912929251137793E-2</v>
      </c>
    </row>
    <row r="12" spans="1:15" ht="15" x14ac:dyDescent="0.25">
      <c r="C12" s="42" t="s">
        <v>48</v>
      </c>
      <c r="D12" s="40" t="s">
        <v>2</v>
      </c>
      <c r="E12" s="29">
        <v>0.77100000000000002</v>
      </c>
      <c r="F12" s="30">
        <f t="shared" si="0"/>
        <v>12.489200863930888</v>
      </c>
      <c r="G12" s="92">
        <v>525</v>
      </c>
      <c r="H12" s="32">
        <v>0.77100000000000002</v>
      </c>
      <c r="I12" s="56">
        <v>10.087</v>
      </c>
      <c r="J12" s="96">
        <f t="shared" si="1"/>
        <v>424.02032425421521</v>
      </c>
      <c r="K12" s="86">
        <f t="shared" si="2"/>
        <v>0</v>
      </c>
      <c r="L12" s="38">
        <f t="shared" si="3"/>
        <v>-0.19234223951578056</v>
      </c>
      <c r="M12" s="33">
        <f t="shared" si="4"/>
        <v>-0.19234223951578056</v>
      </c>
    </row>
    <row r="13" spans="1:15" ht="15" x14ac:dyDescent="0.25">
      <c r="C13" s="22" t="s">
        <v>48</v>
      </c>
      <c r="D13" s="12" t="s">
        <v>53</v>
      </c>
      <c r="E13" s="5">
        <v>12.016999999999999</v>
      </c>
      <c r="F13" s="6">
        <f t="shared" si="0"/>
        <v>241.00740512187596</v>
      </c>
      <c r="G13" s="91">
        <v>650</v>
      </c>
      <c r="H13" s="7">
        <v>10.3</v>
      </c>
      <c r="I13" s="8">
        <v>198.3563</v>
      </c>
      <c r="J13" s="95">
        <f t="shared" si="1"/>
        <v>624.14831873786397</v>
      </c>
      <c r="K13" s="85">
        <f t="shared" si="2"/>
        <v>-0.14288091869851036</v>
      </c>
      <c r="L13" s="36">
        <f t="shared" si="3"/>
        <v>-0.17697010222697329</v>
      </c>
      <c r="M13" s="37">
        <f t="shared" si="4"/>
        <v>-3.9771817326363118E-2</v>
      </c>
    </row>
    <row r="14" spans="1:15" ht="15" x14ac:dyDescent="0.25">
      <c r="C14" s="42" t="s">
        <v>49</v>
      </c>
      <c r="D14" s="40" t="s">
        <v>3</v>
      </c>
      <c r="E14" s="29">
        <v>5.7380000000000004</v>
      </c>
      <c r="F14" s="30">
        <f t="shared" si="0"/>
        <v>97.374267201481032</v>
      </c>
      <c r="G14" s="92">
        <v>550</v>
      </c>
      <c r="H14" s="32">
        <v>5.0039999999999996</v>
      </c>
      <c r="I14" s="56">
        <v>64.286000000000001</v>
      </c>
      <c r="J14" s="96">
        <f t="shared" si="1"/>
        <v>416.36875699440446</v>
      </c>
      <c r="K14" s="86">
        <f t="shared" si="2"/>
        <v>-0.1279191355873128</v>
      </c>
      <c r="L14" s="38">
        <f t="shared" si="3"/>
        <v>-0.33980504451978838</v>
      </c>
      <c r="M14" s="33">
        <f t="shared" si="4"/>
        <v>-0.24296589637381005</v>
      </c>
    </row>
    <row r="15" spans="1:15" ht="15" x14ac:dyDescent="0.25">
      <c r="C15" s="22" t="s">
        <v>49</v>
      </c>
      <c r="D15" s="12" t="s">
        <v>4</v>
      </c>
      <c r="E15" s="5">
        <v>5.3659999999999997</v>
      </c>
      <c r="F15" s="6">
        <f t="shared" si="0"/>
        <v>91.061400802221542</v>
      </c>
      <c r="G15" s="91">
        <v>550</v>
      </c>
      <c r="H15" s="7">
        <v>4.6959999999999997</v>
      </c>
      <c r="I15" s="8">
        <v>69.954999999999998</v>
      </c>
      <c r="J15" s="95">
        <f t="shared" si="1"/>
        <v>482.80271507666095</v>
      </c>
      <c r="K15" s="85">
        <f t="shared" si="2"/>
        <v>-0.12486023108460678</v>
      </c>
      <c r="L15" s="36">
        <f t="shared" si="3"/>
        <v>-0.23178207908379364</v>
      </c>
      <c r="M15" s="37">
        <f t="shared" si="4"/>
        <v>-0.12217688167879828</v>
      </c>
    </row>
    <row r="16" spans="1:15" ht="15" x14ac:dyDescent="0.25">
      <c r="C16" s="42" t="s">
        <v>49</v>
      </c>
      <c r="D16" s="40" t="s">
        <v>5</v>
      </c>
      <c r="E16" s="29">
        <v>3.2149999999999999</v>
      </c>
      <c r="F16" s="30">
        <f t="shared" si="0"/>
        <v>54.558778154890469</v>
      </c>
      <c r="G16" s="92">
        <v>550</v>
      </c>
      <c r="H16" s="32">
        <v>3.0819999999999999</v>
      </c>
      <c r="I16" s="56">
        <v>51.389000000000003</v>
      </c>
      <c r="J16" s="96">
        <f t="shared" si="1"/>
        <v>540.40152173913043</v>
      </c>
      <c r="K16" s="86">
        <f t="shared" si="2"/>
        <v>-4.1368584758942464E-2</v>
      </c>
      <c r="L16" s="38">
        <f t="shared" si="3"/>
        <v>-5.8098408030538666E-2</v>
      </c>
      <c r="M16" s="33">
        <f t="shared" si="4"/>
        <v>-1.7451778656126491E-2</v>
      </c>
    </row>
    <row r="17" spans="3:15" ht="15" x14ac:dyDescent="0.25">
      <c r="C17" s="22" t="s">
        <v>49</v>
      </c>
      <c r="D17" s="12" t="s">
        <v>6</v>
      </c>
      <c r="E17" s="5">
        <v>8.4600000000000009</v>
      </c>
      <c r="F17" s="6">
        <f t="shared" si="0"/>
        <v>143.56680037025615</v>
      </c>
      <c r="G17" s="91">
        <v>550</v>
      </c>
      <c r="H17" s="7">
        <v>7.093</v>
      </c>
      <c r="I17" s="8">
        <v>125.76430000000001</v>
      </c>
      <c r="J17" s="95">
        <v>574.70000000000005</v>
      </c>
      <c r="K17" s="85">
        <f t="shared" si="2"/>
        <v>-0.16158392434988189</v>
      </c>
      <c r="L17" s="36">
        <f t="shared" si="3"/>
        <v>-0.12400151235761903</v>
      </c>
      <c r="M17" s="37">
        <f t="shared" si="4"/>
        <v>4.4909090909090989E-2</v>
      </c>
    </row>
    <row r="18" spans="3:15" ht="15" x14ac:dyDescent="0.25">
      <c r="C18" s="42" t="s">
        <v>49</v>
      </c>
      <c r="D18" s="40" t="s">
        <v>7</v>
      </c>
      <c r="E18" s="29">
        <v>3.4540000000000002</v>
      </c>
      <c r="F18" s="30">
        <f t="shared" si="0"/>
        <v>58.614625115705039</v>
      </c>
      <c r="G18" s="92">
        <v>550</v>
      </c>
      <c r="H18" s="32">
        <v>2.9388000000000001</v>
      </c>
      <c r="I18" s="56">
        <v>41.968000000000004</v>
      </c>
      <c r="J18" s="96">
        <f t="shared" si="1"/>
        <v>462.83615080985436</v>
      </c>
      <c r="K18" s="86">
        <f t="shared" si="2"/>
        <v>-0.14916039374638104</v>
      </c>
      <c r="L18" s="38">
        <f t="shared" si="3"/>
        <v>-0.28400122124545985</v>
      </c>
      <c r="M18" s="33">
        <f t="shared" si="4"/>
        <v>-0.15847972580026481</v>
      </c>
    </row>
    <row r="19" spans="3:15" ht="15" x14ac:dyDescent="0.25">
      <c r="C19" s="22" t="s">
        <v>49</v>
      </c>
      <c r="D19" s="12" t="s">
        <v>8</v>
      </c>
      <c r="E19" s="5">
        <v>1.548</v>
      </c>
      <c r="F19" s="6">
        <f t="shared" si="0"/>
        <v>26.269669854983032</v>
      </c>
      <c r="G19" s="91">
        <v>550</v>
      </c>
      <c r="H19" s="7">
        <v>1.548</v>
      </c>
      <c r="I19" s="8">
        <v>27.111000000000001</v>
      </c>
      <c r="J19" s="95">
        <f t="shared" si="1"/>
        <v>567.61467054263562</v>
      </c>
      <c r="K19" s="85">
        <f t="shared" si="2"/>
        <v>0</v>
      </c>
      <c r="L19" s="36">
        <f t="shared" si="3"/>
        <v>3.2026673713882944E-2</v>
      </c>
      <c r="M19" s="37">
        <f t="shared" si="4"/>
        <v>3.2026673713882951E-2</v>
      </c>
    </row>
    <row r="20" spans="3:15" ht="15" x14ac:dyDescent="0.25">
      <c r="C20" s="42" t="s">
        <v>49</v>
      </c>
      <c r="D20" s="40" t="s">
        <v>9</v>
      </c>
      <c r="E20" s="29">
        <v>0.13400000000000001</v>
      </c>
      <c r="F20" s="30">
        <f t="shared" si="0"/>
        <v>2.1706263498920091</v>
      </c>
      <c r="G20" s="92">
        <v>525</v>
      </c>
      <c r="H20" s="32">
        <v>0.13400000000000001</v>
      </c>
      <c r="I20" s="56">
        <v>25.209</v>
      </c>
      <c r="J20" s="96">
        <f t="shared" si="1"/>
        <v>6097.1917164179094</v>
      </c>
      <c r="K20" s="86">
        <f t="shared" si="2"/>
        <v>0</v>
      </c>
      <c r="L20" s="38">
        <f t="shared" ref="L20" si="8">(I20-F20)/F20</f>
        <v>10.613698507462685</v>
      </c>
      <c r="M20" s="33">
        <f t="shared" ref="M20" si="9">(J20-G20)/G20</f>
        <v>10.613698507462685</v>
      </c>
      <c r="N20" s="21"/>
      <c r="O20" s="21"/>
    </row>
    <row r="21" spans="3:15" ht="15" x14ac:dyDescent="0.25">
      <c r="C21" s="22" t="s">
        <v>49</v>
      </c>
      <c r="D21" s="12" t="s">
        <v>10</v>
      </c>
      <c r="E21" s="5">
        <v>1.0289999999999999</v>
      </c>
      <c r="F21" s="6">
        <f t="shared" si="0"/>
        <v>16.668466522678184</v>
      </c>
      <c r="G21" s="91">
        <v>525</v>
      </c>
      <c r="H21" s="7">
        <v>1.163</v>
      </c>
      <c r="I21" s="8">
        <v>12.754</v>
      </c>
      <c r="J21" s="95">
        <f t="shared" si="1"/>
        <v>355.42316423043849</v>
      </c>
      <c r="K21" s="85">
        <f t="shared" si="2"/>
        <v>0.13022351797862014</v>
      </c>
      <c r="L21" s="36">
        <f t="shared" si="3"/>
        <v>-0.23484263038548747</v>
      </c>
      <c r="M21" s="37">
        <f t="shared" si="4"/>
        <v>-0.3230034967039267</v>
      </c>
    </row>
    <row r="22" spans="3:15" ht="15" x14ac:dyDescent="0.25">
      <c r="C22" s="42" t="s">
        <v>49</v>
      </c>
      <c r="D22" s="40" t="s">
        <v>11</v>
      </c>
      <c r="E22" s="29">
        <v>0.68200000000000005</v>
      </c>
      <c r="F22" s="30">
        <f t="shared" si="0"/>
        <v>11.047516198704106</v>
      </c>
      <c r="G22" s="92">
        <v>525</v>
      </c>
      <c r="H22" s="32">
        <v>0.36599999999999999</v>
      </c>
      <c r="I22" s="56">
        <v>4.8449999999999998</v>
      </c>
      <c r="J22" s="96">
        <f t="shared" si="1"/>
        <v>429.03401639344258</v>
      </c>
      <c r="K22" s="86">
        <f t="shared" si="2"/>
        <v>-0.46334310850439886</v>
      </c>
      <c r="L22" s="38">
        <f t="shared" si="3"/>
        <v>-0.56143988269794731</v>
      </c>
      <c r="M22" s="33">
        <f t="shared" si="4"/>
        <v>-0.18279234972677602</v>
      </c>
    </row>
    <row r="23" spans="3:15" x14ac:dyDescent="0.3">
      <c r="C23" s="22" t="s">
        <v>49</v>
      </c>
      <c r="D23" s="12" t="s">
        <v>12</v>
      </c>
      <c r="E23" s="5">
        <v>0.6</v>
      </c>
      <c r="F23" s="6">
        <f t="shared" si="0"/>
        <v>10.182042579450789</v>
      </c>
      <c r="G23" s="91">
        <v>550</v>
      </c>
      <c r="H23" s="7">
        <v>0.6</v>
      </c>
      <c r="I23" s="8">
        <v>9.35</v>
      </c>
      <c r="J23" s="95">
        <f t="shared" si="1"/>
        <v>505.05583333333328</v>
      </c>
      <c r="K23" s="85">
        <f t="shared" si="2"/>
        <v>0</v>
      </c>
      <c r="L23" s="36">
        <f t="shared" si="3"/>
        <v>-8.1716666666666882E-2</v>
      </c>
      <c r="M23" s="37">
        <f t="shared" si="4"/>
        <v>-8.1716666666666757E-2</v>
      </c>
    </row>
    <row r="24" spans="3:15" x14ac:dyDescent="0.3">
      <c r="C24" s="42" t="s">
        <v>50</v>
      </c>
      <c r="D24" s="40" t="s">
        <v>13</v>
      </c>
      <c r="E24" s="29">
        <v>4.4669999999999996</v>
      </c>
      <c r="F24" s="30">
        <f t="shared" si="0"/>
        <v>72.35961123110151</v>
      </c>
      <c r="G24" s="92">
        <v>525</v>
      </c>
      <c r="H24" s="32">
        <v>4.4000000000000004</v>
      </c>
      <c r="I24" s="56">
        <v>71.349000000000004</v>
      </c>
      <c r="J24" s="96">
        <f t="shared" si="1"/>
        <v>525.55024772727268</v>
      </c>
      <c r="K24" s="86">
        <f t="shared" si="2"/>
        <v>-1.4998880680546068E-2</v>
      </c>
      <c r="L24" s="38">
        <f t="shared" si="3"/>
        <v>-1.3966509961943067E-2</v>
      </c>
      <c r="M24" s="33">
        <f t="shared" si="4"/>
        <v>1.0480909090908124E-3</v>
      </c>
    </row>
    <row r="25" spans="3:15" x14ac:dyDescent="0.3">
      <c r="C25" s="22" t="s">
        <v>50</v>
      </c>
      <c r="D25" s="12" t="s">
        <v>14</v>
      </c>
      <c r="E25" s="5">
        <v>13.853999999999999</v>
      </c>
      <c r="F25" s="6">
        <f t="shared" si="0"/>
        <v>224.41684665226782</v>
      </c>
      <c r="G25" s="91">
        <v>525</v>
      </c>
      <c r="H25" s="7">
        <v>12.488</v>
      </c>
      <c r="I25" s="8">
        <v>201.614</v>
      </c>
      <c r="J25" s="95">
        <f t="shared" si="1"/>
        <v>523.24709641255606</v>
      </c>
      <c r="K25" s="85">
        <f t="shared" si="2"/>
        <v>-9.85996824021943E-2</v>
      </c>
      <c r="L25" s="36">
        <f t="shared" si="3"/>
        <v>-0.10160933545065202</v>
      </c>
      <c r="M25" s="37">
        <f t="shared" si="4"/>
        <v>-3.3388639760836927E-3</v>
      </c>
    </row>
    <row r="26" spans="3:15" x14ac:dyDescent="0.3">
      <c r="C26" s="42" t="s">
        <v>50</v>
      </c>
      <c r="D26" s="40" t="s">
        <v>15</v>
      </c>
      <c r="E26" s="29">
        <v>20.292999999999999</v>
      </c>
      <c r="F26" s="30">
        <f t="shared" si="0"/>
        <v>344.37365010799141</v>
      </c>
      <c r="G26" s="92">
        <v>550</v>
      </c>
      <c r="H26" s="32">
        <v>17.765999999999998</v>
      </c>
      <c r="I26" s="56">
        <v>263.84500000000003</v>
      </c>
      <c r="J26" s="96">
        <f t="shared" si="1"/>
        <v>481.32480299448389</v>
      </c>
      <c r="K26" s="86">
        <f t="shared" si="2"/>
        <v>-0.12452569851672997</v>
      </c>
      <c r="L26" s="38">
        <f t="shared" si="3"/>
        <v>-0.23384091693060305</v>
      </c>
      <c r="M26" s="33">
        <f t="shared" si="4"/>
        <v>-0.12486399455548383</v>
      </c>
    </row>
    <row r="27" spans="3:15" x14ac:dyDescent="0.3">
      <c r="C27" s="22" t="s">
        <v>50</v>
      </c>
      <c r="D27" s="12" t="s">
        <v>16</v>
      </c>
      <c r="E27" s="5">
        <v>0.40200000000000002</v>
      </c>
      <c r="F27" s="6">
        <f t="shared" si="0"/>
        <v>6.8219685282320288</v>
      </c>
      <c r="G27" s="91">
        <v>550</v>
      </c>
      <c r="H27" s="7">
        <v>0.46899999999999997</v>
      </c>
      <c r="I27" s="8">
        <v>8.5939999999999994</v>
      </c>
      <c r="J27" s="95">
        <f t="shared" si="1"/>
        <v>593.88388059701481</v>
      </c>
      <c r="K27" s="85">
        <f t="shared" si="2"/>
        <v>0.16666666666666652</v>
      </c>
      <c r="L27" s="36">
        <f t="shared" si="3"/>
        <v>0.25975368611487976</v>
      </c>
      <c r="M27" s="37">
        <f t="shared" si="4"/>
        <v>7.9788873812754194E-2</v>
      </c>
    </row>
    <row r="28" spans="3:15" x14ac:dyDescent="0.3">
      <c r="C28" s="42" t="s">
        <v>50</v>
      </c>
      <c r="D28" s="40" t="s">
        <v>17</v>
      </c>
      <c r="E28" s="29">
        <v>4.2949999999999999</v>
      </c>
      <c r="F28" s="30">
        <f t="shared" si="0"/>
        <v>72.886454797901891</v>
      </c>
      <c r="G28" s="92">
        <v>550</v>
      </c>
      <c r="H28" s="32">
        <v>4.4610000000000003</v>
      </c>
      <c r="I28" s="56">
        <v>69.003</v>
      </c>
      <c r="J28" s="96">
        <f t="shared" si="1"/>
        <v>501.31971082716871</v>
      </c>
      <c r="K28" s="86">
        <f t="shared" si="2"/>
        <v>3.8649592549476225E-2</v>
      </c>
      <c r="L28" s="38">
        <f t="shared" si="3"/>
        <v>-5.3280884749709073E-2</v>
      </c>
      <c r="M28" s="33">
        <f t="shared" si="4"/>
        <v>-8.8509616677875075E-2</v>
      </c>
    </row>
    <row r="29" spans="3:15" x14ac:dyDescent="0.3">
      <c r="C29" s="22" t="s">
        <v>38</v>
      </c>
      <c r="D29" s="12" t="s">
        <v>18</v>
      </c>
      <c r="E29" s="5">
        <v>1.143</v>
      </c>
      <c r="F29" s="6">
        <f t="shared" si="0"/>
        <v>22.923480407281708</v>
      </c>
      <c r="G29" s="91">
        <v>650</v>
      </c>
      <c r="H29" s="7">
        <v>1.343</v>
      </c>
      <c r="I29" s="8">
        <v>24.777999999999999</v>
      </c>
      <c r="J29" s="95">
        <f t="shared" si="1"/>
        <v>597.95605361131788</v>
      </c>
      <c r="K29" s="85">
        <f t="shared" si="2"/>
        <v>0.17497812773403321</v>
      </c>
      <c r="L29" s="36">
        <f t="shared" si="3"/>
        <v>8.0900437445319023E-2</v>
      </c>
      <c r="M29" s="37">
        <f t="shared" si="4"/>
        <v>-8.0067609828741712E-2</v>
      </c>
    </row>
    <row r="30" spans="3:15" x14ac:dyDescent="0.3">
      <c r="C30" s="42" t="s">
        <v>38</v>
      </c>
      <c r="D30" s="40" t="s">
        <v>19</v>
      </c>
      <c r="E30" s="29">
        <v>5.9740000000000002</v>
      </c>
      <c r="F30" s="30">
        <f t="shared" si="0"/>
        <v>105.0657204566492</v>
      </c>
      <c r="G30" s="92">
        <v>570</v>
      </c>
      <c r="H30" s="32">
        <v>5.6689999999999996</v>
      </c>
      <c r="I30" s="56">
        <v>98.236999999999995</v>
      </c>
      <c r="J30" s="96">
        <f t="shared" si="1"/>
        <v>561.62659551949196</v>
      </c>
      <c r="K30" s="86">
        <f t="shared" si="2"/>
        <v>-5.1054569802477502E-2</v>
      </c>
      <c r="L30" s="38">
        <f t="shared" si="3"/>
        <v>-6.4994752112957549E-2</v>
      </c>
      <c r="M30" s="33">
        <f t="shared" si="4"/>
        <v>-1.4690183299136917E-2</v>
      </c>
    </row>
    <row r="31" spans="3:15" x14ac:dyDescent="0.3">
      <c r="C31" s="22" t="s">
        <v>38</v>
      </c>
      <c r="D31" s="12" t="s">
        <v>20</v>
      </c>
      <c r="E31" s="5">
        <v>4.5060000000000002</v>
      </c>
      <c r="F31" s="6">
        <f t="shared" si="0"/>
        <v>76.46713977167542</v>
      </c>
      <c r="G31" s="91">
        <v>550</v>
      </c>
      <c r="H31" s="7">
        <v>4.2859999999999996</v>
      </c>
      <c r="I31" s="8">
        <v>63.174999999999997</v>
      </c>
      <c r="J31" s="95">
        <f t="shared" si="1"/>
        <v>477.71856042930466</v>
      </c>
      <c r="K31" s="85">
        <f t="shared" si="2"/>
        <v>-4.8823790501553624E-2</v>
      </c>
      <c r="L31" s="36">
        <f t="shared" si="3"/>
        <v>-0.17382812815236268</v>
      </c>
      <c r="M31" s="37">
        <f t="shared" si="4"/>
        <v>-0.13142079921944608</v>
      </c>
    </row>
    <row r="32" spans="3:15" x14ac:dyDescent="0.3">
      <c r="C32" s="42" t="s">
        <v>38</v>
      </c>
      <c r="D32" s="40" t="s">
        <v>21</v>
      </c>
      <c r="E32" s="29">
        <v>1.4</v>
      </c>
      <c r="F32" s="30">
        <f t="shared" si="0"/>
        <v>26.99784017278618</v>
      </c>
      <c r="G32" s="92">
        <v>625</v>
      </c>
      <c r="H32" s="32">
        <v>1.8</v>
      </c>
      <c r="I32" s="56">
        <v>35.103000000000002</v>
      </c>
      <c r="J32" s="96">
        <f t="shared" si="1"/>
        <v>632.0490166666666</v>
      </c>
      <c r="K32" s="86">
        <f t="shared" si="2"/>
        <v>0.28571428571428581</v>
      </c>
      <c r="L32" s="38">
        <f t="shared" si="3"/>
        <v>0.30021511999999989</v>
      </c>
      <c r="M32" s="33">
        <f t="shared" si="4"/>
        <v>1.1278426666666565E-2</v>
      </c>
    </row>
    <row r="33" spans="3:13" x14ac:dyDescent="0.3">
      <c r="C33" s="22" t="s">
        <v>38</v>
      </c>
      <c r="D33" s="12" t="s">
        <v>22</v>
      </c>
      <c r="E33" s="5">
        <v>6.3040000000000003</v>
      </c>
      <c r="F33" s="6">
        <f t="shared" si="0"/>
        <v>102.11663066954645</v>
      </c>
      <c r="G33" s="91">
        <v>525</v>
      </c>
      <c r="H33" s="7">
        <v>5.7320000000000002</v>
      </c>
      <c r="I33" s="8">
        <v>89.18</v>
      </c>
      <c r="J33" s="95">
        <f t="shared" si="1"/>
        <v>504.24351011863223</v>
      </c>
      <c r="K33" s="85">
        <f t="shared" si="2"/>
        <v>-9.0736040609137064E-2</v>
      </c>
      <c r="L33" s="36">
        <f t="shared" si="3"/>
        <v>-0.126684856175973</v>
      </c>
      <c r="M33" s="37">
        <f t="shared" si="4"/>
        <v>-3.9536171202605275E-2</v>
      </c>
    </row>
    <row r="34" spans="3:13" x14ac:dyDescent="0.3">
      <c r="C34" s="42" t="s">
        <v>38</v>
      </c>
      <c r="D34" s="40" t="s">
        <v>23</v>
      </c>
      <c r="E34" s="29">
        <v>0.2</v>
      </c>
      <c r="F34" s="30">
        <f t="shared" si="0"/>
        <v>3.2397408207343417</v>
      </c>
      <c r="G34" s="92">
        <v>525</v>
      </c>
      <c r="H34" s="32">
        <v>0.2</v>
      </c>
      <c r="I34" s="56">
        <v>1.784</v>
      </c>
      <c r="J34" s="96">
        <f t="shared" si="1"/>
        <v>289.09719999999993</v>
      </c>
      <c r="K34" s="86">
        <f t="shared" si="2"/>
        <v>0</v>
      </c>
      <c r="L34" s="38">
        <f t="shared" si="3"/>
        <v>-0.44933866666666672</v>
      </c>
      <c r="M34" s="33">
        <f t="shared" si="4"/>
        <v>-0.44933866666666678</v>
      </c>
    </row>
    <row r="35" spans="3:13" x14ac:dyDescent="0.3">
      <c r="C35" s="22" t="s">
        <v>38</v>
      </c>
      <c r="D35" s="12" t="s">
        <v>55</v>
      </c>
      <c r="E35" s="5">
        <v>0.6</v>
      </c>
      <c r="F35" s="6">
        <f t="shared" si="0"/>
        <v>10.182042579450789</v>
      </c>
      <c r="G35" s="91">
        <v>550</v>
      </c>
      <c r="H35" s="7">
        <v>0.4</v>
      </c>
      <c r="I35" s="8">
        <v>3.2492999999999999</v>
      </c>
      <c r="J35" s="95">
        <f t="shared" si="1"/>
        <v>263.27453249999996</v>
      </c>
      <c r="K35" s="85">
        <f t="shared" si="2"/>
        <v>-0.33333333333333326</v>
      </c>
      <c r="L35" s="36">
        <f t="shared" si="3"/>
        <v>-0.68087935454545467</v>
      </c>
      <c r="M35" s="37">
        <f t="shared" si="4"/>
        <v>-0.52131903181818184</v>
      </c>
    </row>
    <row r="36" spans="3:13" x14ac:dyDescent="0.3">
      <c r="C36" s="42" t="s">
        <v>38</v>
      </c>
      <c r="D36" s="40" t="s">
        <v>24</v>
      </c>
      <c r="E36" s="29">
        <v>3.8</v>
      </c>
      <c r="F36" s="30">
        <f t="shared" si="0"/>
        <v>76.211045973464991</v>
      </c>
      <c r="G36" s="92">
        <v>650</v>
      </c>
      <c r="H36" s="32">
        <v>4.2</v>
      </c>
      <c r="I36" s="56">
        <v>86.010999999999996</v>
      </c>
      <c r="J36" s="96">
        <f t="shared" si="1"/>
        <v>663.71821666666654</v>
      </c>
      <c r="K36" s="86">
        <f t="shared" si="2"/>
        <v>0.10526315789473695</v>
      </c>
      <c r="L36" s="38">
        <f t="shared" si="3"/>
        <v>0.12858968016194311</v>
      </c>
      <c r="M36" s="33">
        <f t="shared" si="4"/>
        <v>2.1104948717948515E-2</v>
      </c>
    </row>
    <row r="37" spans="3:13" x14ac:dyDescent="0.3">
      <c r="C37" s="22" t="s">
        <v>38</v>
      </c>
      <c r="D37" s="12" t="s">
        <v>25</v>
      </c>
      <c r="E37" s="5">
        <v>0.8</v>
      </c>
      <c r="F37" s="6">
        <f t="shared" si="0"/>
        <v>16.044430731255787</v>
      </c>
      <c r="G37" s="91">
        <v>650</v>
      </c>
      <c r="H37" s="7">
        <v>1</v>
      </c>
      <c r="I37" s="8">
        <v>20.983000000000001</v>
      </c>
      <c r="J37" s="95">
        <f t="shared" si="1"/>
        <v>680.05902999999989</v>
      </c>
      <c r="K37" s="85">
        <f t="shared" si="2"/>
        <v>0.24999999999999994</v>
      </c>
      <c r="L37" s="36">
        <f t="shared" si="3"/>
        <v>0.30780582692307684</v>
      </c>
      <c r="M37" s="37">
        <f t="shared" si="4"/>
        <v>4.6244661538461372E-2</v>
      </c>
    </row>
    <row r="38" spans="3:13" x14ac:dyDescent="0.3">
      <c r="C38" s="42" t="s">
        <v>38</v>
      </c>
      <c r="D38" s="40" t="s">
        <v>26</v>
      </c>
      <c r="E38" s="29">
        <v>4.6120000000000001</v>
      </c>
      <c r="F38" s="30">
        <f t="shared" si="0"/>
        <v>78.265967294045055</v>
      </c>
      <c r="G38" s="92">
        <v>550</v>
      </c>
      <c r="H38" s="32">
        <v>3.5659999999999998</v>
      </c>
      <c r="I38" s="56">
        <v>59.57</v>
      </c>
      <c r="J38" s="96">
        <f t="shared" si="1"/>
        <v>541.40877734155913</v>
      </c>
      <c r="K38" s="86">
        <f t="shared" si="2"/>
        <v>-0.22679965307892461</v>
      </c>
      <c r="L38" s="38">
        <f t="shared" si="3"/>
        <v>-0.23887735551525671</v>
      </c>
      <c r="M38" s="33">
        <f t="shared" si="4"/>
        <v>-1.5620404833528855E-2</v>
      </c>
    </row>
    <row r="39" spans="3:13" x14ac:dyDescent="0.3">
      <c r="C39" s="22" t="s">
        <v>38</v>
      </c>
      <c r="D39" s="12" t="s">
        <v>27</v>
      </c>
      <c r="E39" s="5">
        <v>1.6</v>
      </c>
      <c r="F39" s="6">
        <f t="shared" si="0"/>
        <v>27.152113545202102</v>
      </c>
      <c r="G39" s="91">
        <v>550</v>
      </c>
      <c r="H39" s="7">
        <v>1.6</v>
      </c>
      <c r="I39" s="8">
        <v>25.024999999999999</v>
      </c>
      <c r="J39" s="95">
        <f t="shared" si="1"/>
        <v>506.91265624999988</v>
      </c>
      <c r="K39" s="85">
        <f t="shared" si="2"/>
        <v>0</v>
      </c>
      <c r="L39" s="36">
        <f t="shared" si="3"/>
        <v>-7.8340625000000191E-2</v>
      </c>
      <c r="M39" s="37">
        <f t="shared" si="4"/>
        <v>-7.8340625000000205E-2</v>
      </c>
    </row>
    <row r="40" spans="3:13" x14ac:dyDescent="0.3">
      <c r="C40" s="42" t="s">
        <v>38</v>
      </c>
      <c r="D40" s="40" t="s">
        <v>28</v>
      </c>
      <c r="E40" s="29">
        <v>1.9</v>
      </c>
      <c r="F40" s="30">
        <f t="shared" si="0"/>
        <v>38.105522986732495</v>
      </c>
      <c r="G40" s="92">
        <v>650</v>
      </c>
      <c r="H40" s="32">
        <v>2.4</v>
      </c>
      <c r="I40" s="56">
        <v>52.92</v>
      </c>
      <c r="J40" s="96">
        <f t="shared" si="1"/>
        <v>714.64049999999997</v>
      </c>
      <c r="K40" s="86">
        <f t="shared" si="2"/>
        <v>0.26315789473684209</v>
      </c>
      <c r="L40" s="38">
        <f t="shared" si="3"/>
        <v>0.38877506072874479</v>
      </c>
      <c r="M40" s="33">
        <f t="shared" si="4"/>
        <v>9.9446923076923044E-2</v>
      </c>
    </row>
    <row r="41" spans="3:13" x14ac:dyDescent="0.3">
      <c r="C41" s="22" t="s">
        <v>38</v>
      </c>
      <c r="D41" s="12" t="s">
        <v>29</v>
      </c>
      <c r="E41" s="5">
        <v>4.2</v>
      </c>
      <c r="F41" s="6">
        <f t="shared" si="0"/>
        <v>84.233261339092877</v>
      </c>
      <c r="G41" s="91">
        <v>650</v>
      </c>
      <c r="H41" s="7">
        <v>5</v>
      </c>
      <c r="I41" s="8">
        <v>99.766999999999996</v>
      </c>
      <c r="J41" s="95">
        <f t="shared" si="1"/>
        <v>646.68969399999992</v>
      </c>
      <c r="K41" s="85">
        <f t="shared" si="2"/>
        <v>0.19047619047619044</v>
      </c>
      <c r="L41" s="36">
        <f t="shared" si="3"/>
        <v>0.18441335897435887</v>
      </c>
      <c r="M41" s="37">
        <f t="shared" si="4"/>
        <v>-5.0927784615385887E-3</v>
      </c>
    </row>
    <row r="42" spans="3:13" x14ac:dyDescent="0.3">
      <c r="C42" s="42" t="s">
        <v>38</v>
      </c>
      <c r="D42" s="40" t="s">
        <v>56</v>
      </c>
      <c r="E42" s="29">
        <v>3.4</v>
      </c>
      <c r="F42" s="30">
        <f t="shared" si="0"/>
        <v>68.18883060783709</v>
      </c>
      <c r="G42" s="92">
        <v>650</v>
      </c>
      <c r="H42" s="32">
        <v>3.8</v>
      </c>
      <c r="I42" s="56">
        <v>72.033000000000001</v>
      </c>
      <c r="J42" s="96">
        <f t="shared" si="1"/>
        <v>614.36566578947361</v>
      </c>
      <c r="K42" s="86">
        <f t="shared" si="2"/>
        <v>0.11764705882352938</v>
      </c>
      <c r="L42" s="38">
        <f t="shared" si="3"/>
        <v>5.6375352941176446E-2</v>
      </c>
      <c r="M42" s="33">
        <f t="shared" si="4"/>
        <v>-5.4822052631579063E-2</v>
      </c>
    </row>
    <row r="43" spans="3:13" x14ac:dyDescent="0.3">
      <c r="C43" s="22" t="s">
        <v>51</v>
      </c>
      <c r="D43" s="12" t="s">
        <v>30</v>
      </c>
      <c r="E43" s="5">
        <v>1.169</v>
      </c>
      <c r="F43" s="6">
        <f t="shared" si="0"/>
        <v>23.444924406047519</v>
      </c>
      <c r="G43" s="91">
        <v>650</v>
      </c>
      <c r="H43" s="7">
        <v>1.169</v>
      </c>
      <c r="I43" s="8">
        <v>31.474</v>
      </c>
      <c r="J43" s="95">
        <f t="shared" si="1"/>
        <v>872.60251497005981</v>
      </c>
      <c r="K43" s="85">
        <f t="shared" si="2"/>
        <v>0</v>
      </c>
      <c r="L43" s="36">
        <f t="shared" si="3"/>
        <v>0.34246540764624578</v>
      </c>
      <c r="M43" s="37">
        <f t="shared" si="4"/>
        <v>0.34246540764624589</v>
      </c>
    </row>
    <row r="44" spans="3:13" x14ac:dyDescent="0.3">
      <c r="C44" s="42" t="s">
        <v>51</v>
      </c>
      <c r="D44" s="40" t="s">
        <v>31</v>
      </c>
      <c r="E44" s="29">
        <v>11.176</v>
      </c>
      <c r="F44" s="30">
        <f t="shared" si="0"/>
        <v>206.89910521444003</v>
      </c>
      <c r="G44" s="92">
        <v>600</v>
      </c>
      <c r="H44" s="32">
        <v>10.842000000000001</v>
      </c>
      <c r="I44" s="56">
        <v>216.696</v>
      </c>
      <c r="J44" s="96">
        <f t="shared" si="1"/>
        <v>647.76954067515214</v>
      </c>
      <c r="K44" s="86">
        <f t="shared" si="2"/>
        <v>-2.988546886184678E-2</v>
      </c>
      <c r="L44" s="38">
        <f t="shared" si="3"/>
        <v>4.7351073729419976E-2</v>
      </c>
      <c r="M44" s="33">
        <f t="shared" si="4"/>
        <v>7.9615901125253574E-2</v>
      </c>
    </row>
    <row r="45" spans="3:13" x14ac:dyDescent="0.3">
      <c r="C45" s="22" t="s">
        <v>51</v>
      </c>
      <c r="D45" s="12" t="s">
        <v>32</v>
      </c>
      <c r="E45" s="5">
        <v>5.9560000000000004</v>
      </c>
      <c r="F45" s="6">
        <f t="shared" si="0"/>
        <v>110.26226473310709</v>
      </c>
      <c r="G45" s="91">
        <v>600</v>
      </c>
      <c r="H45" s="7">
        <v>6.0670000000000002</v>
      </c>
      <c r="I45" s="8">
        <v>115.529</v>
      </c>
      <c r="J45" s="95">
        <f t="shared" si="1"/>
        <v>617.15755562881156</v>
      </c>
      <c r="K45" s="85">
        <f t="shared" si="2"/>
        <v>1.8636668905305534E-2</v>
      </c>
      <c r="L45" s="36">
        <f t="shared" si="3"/>
        <v>4.7765527759122212E-2</v>
      </c>
      <c r="M45" s="37">
        <f t="shared" si="4"/>
        <v>2.8595926048019273E-2</v>
      </c>
    </row>
    <row r="46" spans="3:13" x14ac:dyDescent="0.3">
      <c r="C46" s="42" t="s">
        <v>51</v>
      </c>
      <c r="D46" s="40" t="s">
        <v>33</v>
      </c>
      <c r="E46" s="29">
        <v>1.0860000000000001</v>
      </c>
      <c r="F46" s="30">
        <f t="shared" si="0"/>
        <v>17.591792656587479</v>
      </c>
      <c r="G46" s="92">
        <v>525</v>
      </c>
      <c r="H46" s="32">
        <v>1.0860000000000001</v>
      </c>
      <c r="I46" s="56">
        <v>16.672000000000001</v>
      </c>
      <c r="J46" s="96">
        <f t="shared" si="1"/>
        <v>497.55020257826885</v>
      </c>
      <c r="K46" s="86">
        <f t="shared" si="2"/>
        <v>0</v>
      </c>
      <c r="L46" s="38">
        <f t="shared" si="3"/>
        <v>-5.2285328422345304E-2</v>
      </c>
      <c r="M46" s="33">
        <f t="shared" si="4"/>
        <v>-5.2285328422345047E-2</v>
      </c>
    </row>
    <row r="47" spans="3:13" x14ac:dyDescent="0.3">
      <c r="C47" s="22" t="s">
        <v>51</v>
      </c>
      <c r="D47" s="12" t="s">
        <v>34</v>
      </c>
      <c r="E47" s="5">
        <v>19.593</v>
      </c>
      <c r="F47" s="6">
        <f t="shared" si="0"/>
        <v>362.72138228941685</v>
      </c>
      <c r="G47" s="91">
        <v>600</v>
      </c>
      <c r="H47" s="7">
        <v>18.861000000000001</v>
      </c>
      <c r="I47" s="8">
        <v>349.38799999999998</v>
      </c>
      <c r="J47" s="95">
        <f t="shared" si="1"/>
        <v>600.37458671332365</v>
      </c>
      <c r="K47" s="85">
        <f t="shared" si="2"/>
        <v>-3.7360281733272049E-2</v>
      </c>
      <c r="L47" s="36">
        <f t="shared" si="3"/>
        <v>-3.6759294986304709E-2</v>
      </c>
      <c r="M47" s="37">
        <f t="shared" si="4"/>
        <v>6.2431118887275262E-4</v>
      </c>
    </row>
    <row r="48" spans="3:13" x14ac:dyDescent="0.3">
      <c r="C48" s="42" t="s">
        <v>51</v>
      </c>
      <c r="D48" s="40" t="s">
        <v>35</v>
      </c>
      <c r="E48" s="29">
        <v>2</v>
      </c>
      <c r="F48" s="30">
        <f t="shared" si="0"/>
        <v>40.111076828139467</v>
      </c>
      <c r="G48" s="92">
        <v>650</v>
      </c>
      <c r="H48" s="32">
        <v>1.6</v>
      </c>
      <c r="I48" s="56">
        <v>36.646000000000001</v>
      </c>
      <c r="J48" s="96">
        <f t="shared" si="1"/>
        <v>742.31053749999978</v>
      </c>
      <c r="K48" s="86">
        <f t="shared" si="2"/>
        <v>-0.19999999999999996</v>
      </c>
      <c r="L48" s="38">
        <f t="shared" si="3"/>
        <v>-8.6387030769230835E-2</v>
      </c>
      <c r="M48" s="33">
        <f t="shared" si="4"/>
        <v>0.1420162115384612</v>
      </c>
    </row>
    <row r="49" spans="3:13" x14ac:dyDescent="0.3">
      <c r="C49" s="22" t="s">
        <v>51</v>
      </c>
      <c r="D49" s="12" t="s">
        <v>36</v>
      </c>
      <c r="E49" s="5">
        <v>2.4449999999999998</v>
      </c>
      <c r="F49" s="6">
        <f t="shared" si="0"/>
        <v>43.377815489046597</v>
      </c>
      <c r="G49" s="91">
        <v>575</v>
      </c>
      <c r="H49" s="7">
        <v>2.8119999999999998</v>
      </c>
      <c r="I49" s="8">
        <v>55.918999999999997</v>
      </c>
      <c r="J49" s="95">
        <f t="shared" si="1"/>
        <v>644.5002809388335</v>
      </c>
      <c r="K49" s="85">
        <f t="shared" si="2"/>
        <v>0.15010224948875256</v>
      </c>
      <c r="L49" s="36">
        <f t="shared" si="3"/>
        <v>0.28911517026762668</v>
      </c>
      <c r="M49" s="37">
        <f t="shared" si="4"/>
        <v>0.12087005380666695</v>
      </c>
    </row>
    <row r="50" spans="3:13" x14ac:dyDescent="0.3">
      <c r="C50" s="42" t="s">
        <v>70</v>
      </c>
      <c r="D50" s="40" t="s">
        <v>37</v>
      </c>
      <c r="E50" s="29">
        <v>1.0309999999999999</v>
      </c>
      <c r="F50" s="30">
        <f t="shared" si="0"/>
        <v>18.132366553532862</v>
      </c>
      <c r="G50" s="92">
        <v>570</v>
      </c>
      <c r="H50" s="32">
        <v>2.0299999999999998</v>
      </c>
      <c r="I50" s="56">
        <v>31.594999999999999</v>
      </c>
      <c r="J50" s="96">
        <f t="shared" si="1"/>
        <v>504.43051724137928</v>
      </c>
      <c r="K50" s="86">
        <f t="shared" si="2"/>
        <v>0.96896217264791462</v>
      </c>
      <c r="L50" s="38">
        <f t="shared" si="3"/>
        <v>0.74246422311841664</v>
      </c>
      <c r="M50" s="33">
        <f t="shared" si="4"/>
        <v>-0.11503418027828197</v>
      </c>
    </row>
    <row r="51" spans="3:13" x14ac:dyDescent="0.3">
      <c r="C51" s="22" t="s">
        <v>70</v>
      </c>
      <c r="D51" s="12" t="s">
        <v>77</v>
      </c>
      <c r="E51" s="5">
        <v>1.04</v>
      </c>
      <c r="F51" s="6">
        <f t="shared" si="0"/>
        <v>9.6266584387534717</v>
      </c>
      <c r="G51" s="91">
        <v>300</v>
      </c>
      <c r="H51" s="7">
        <v>0.74299999999999999</v>
      </c>
      <c r="I51" s="8">
        <v>5.98</v>
      </c>
      <c r="J51" s="95">
        <f t="shared" si="1"/>
        <v>260.85033647375508</v>
      </c>
      <c r="K51" s="85">
        <f t="shared" si="2"/>
        <v>-0.28557692307692312</v>
      </c>
      <c r="L51" s="36">
        <f t="shared" si="3"/>
        <v>-0.3788083333333333</v>
      </c>
      <c r="M51" s="37">
        <f t="shared" si="4"/>
        <v>-0.13049887842081639</v>
      </c>
    </row>
    <row r="52" spans="3:13" x14ac:dyDescent="0.3">
      <c r="C52" s="42" t="s">
        <v>52</v>
      </c>
      <c r="D52" s="40" t="s">
        <v>78</v>
      </c>
      <c r="E52" s="29">
        <v>0</v>
      </c>
      <c r="F52" s="30">
        <v>0</v>
      </c>
      <c r="G52" s="92">
        <v>300</v>
      </c>
      <c r="H52" s="32">
        <v>0.39200000000000002</v>
      </c>
      <c r="I52" s="56">
        <v>3.363</v>
      </c>
      <c r="J52" s="96">
        <f t="shared" si="1"/>
        <v>278.04803571428567</v>
      </c>
      <c r="K52" s="86" t="s">
        <v>45</v>
      </c>
      <c r="L52" s="38" t="s">
        <v>45</v>
      </c>
      <c r="M52" s="33" t="s">
        <v>45</v>
      </c>
    </row>
    <row r="53" spans="3:13" ht="15" thickBot="1" x14ac:dyDescent="0.35">
      <c r="C53" s="23"/>
      <c r="D53" s="23" t="s">
        <v>72</v>
      </c>
      <c r="E53" s="9">
        <f>SUM(E6:E52)</f>
        <v>205.05799999999996</v>
      </c>
      <c r="F53" s="10">
        <f>SUM(F6:F52)</f>
        <v>3472.2273989509422</v>
      </c>
      <c r="G53" s="93">
        <v>570</v>
      </c>
      <c r="H53" s="98">
        <v>194.6995</v>
      </c>
      <c r="I53" s="99">
        <v>3201.4009999999998</v>
      </c>
      <c r="J53" s="97">
        <f t="shared" si="1"/>
        <v>532.91049237414575</v>
      </c>
      <c r="K53" s="87">
        <f t="shared" si="2"/>
        <v>-5.051497625062161E-2</v>
      </c>
      <c r="L53" s="13">
        <f t="shared" si="3"/>
        <v>-7.7997886610988276E-2</v>
      </c>
      <c r="M53" s="14">
        <f t="shared" si="4"/>
        <v>-6.5069311624305709E-2</v>
      </c>
    </row>
    <row r="54" spans="3:13" s="4" customFormat="1" ht="15" thickBot="1" x14ac:dyDescent="0.35">
      <c r="C54" s="103"/>
      <c r="D54" s="104" t="s">
        <v>73</v>
      </c>
      <c r="E54" s="105">
        <f>E53-(E9+E10+E11+E51+E52)</f>
        <v>182.76499999999996</v>
      </c>
      <c r="F54" s="101">
        <f>F53-(F9+F10+F11+F51+F52)</f>
        <v>3265.8744214748544</v>
      </c>
      <c r="G54" s="106">
        <v>570</v>
      </c>
      <c r="H54" s="100">
        <f>H53-(H9+H10+H11+H51+H52)</f>
        <v>174.673</v>
      </c>
      <c r="I54" s="101">
        <f>I53-(I9+I10+I11+I51+I52)</f>
        <v>3027.8209999999999</v>
      </c>
      <c r="J54" s="102">
        <f t="shared" si="1"/>
        <v>561.80221677076588</v>
      </c>
      <c r="K54" s="87">
        <f t="shared" ref="K54" si="10">(H54-E54)/E54</f>
        <v>-4.4275435668754727E-2</v>
      </c>
      <c r="L54" s="13">
        <f t="shared" ref="L54" si="11">(I54-F54)/F54</f>
        <v>-7.2891174231785275E-2</v>
      </c>
      <c r="M54" s="14">
        <f t="shared" ref="M54" si="12">(J54-G54)/G54</f>
        <v>-1.4382075840761612E-2</v>
      </c>
    </row>
    <row r="55" spans="3:13" s="4" customFormat="1" x14ac:dyDescent="0.3">
      <c r="C55" s="78"/>
      <c r="D55" s="78"/>
      <c r="E55" s="79"/>
      <c r="F55" s="80"/>
      <c r="G55" s="81"/>
      <c r="H55" s="82"/>
      <c r="I55" s="80"/>
      <c r="J55" s="89"/>
      <c r="K55" s="83"/>
      <c r="L55" s="83"/>
      <c r="M55" s="83"/>
    </row>
    <row r="56" spans="3:13" s="4" customFormat="1" x14ac:dyDescent="0.3">
      <c r="C56" s="78"/>
      <c r="D56" s="88" t="s">
        <v>60</v>
      </c>
      <c r="E56" s="79"/>
      <c r="F56" s="80"/>
      <c r="G56" s="81"/>
      <c r="H56" s="82"/>
      <c r="I56" s="80"/>
      <c r="J56" s="80"/>
      <c r="K56" s="83"/>
      <c r="L56" s="83"/>
      <c r="M56" s="83"/>
    </row>
    <row r="57" spans="3:13" x14ac:dyDescent="0.3">
      <c r="C57"/>
      <c r="E57" s="24"/>
      <c r="F57" s="25" t="s">
        <v>61</v>
      </c>
      <c r="G57" s="26">
        <f>(I53-3507)/3507</f>
        <v>-8.7139720558882278E-2</v>
      </c>
    </row>
    <row r="58" spans="3:13" s="4" customFormat="1" x14ac:dyDescent="0.3">
      <c r="C58" t="s">
        <v>62</v>
      </c>
      <c r="E58" s="24"/>
      <c r="F58" s="25"/>
      <c r="G58" s="26"/>
    </row>
    <row r="59" spans="3:13" s="4" customFormat="1" x14ac:dyDescent="0.3">
      <c r="C59" s="4" t="s">
        <v>63</v>
      </c>
    </row>
    <row r="60" spans="3:13" x14ac:dyDescent="0.3">
      <c r="C60" s="4" t="s">
        <v>58</v>
      </c>
      <c r="D60" s="4"/>
      <c r="F60" s="4"/>
      <c r="G60" s="4"/>
      <c r="H60" s="4"/>
      <c r="I60" s="4"/>
    </row>
    <row r="61" spans="3:13" x14ac:dyDescent="0.3">
      <c r="C61" s="4" t="s">
        <v>64</v>
      </c>
      <c r="D61" s="4"/>
      <c r="F61" s="4"/>
      <c r="G61" s="4"/>
      <c r="H61" s="4"/>
      <c r="I61" s="4"/>
    </row>
    <row r="62" spans="3:13" s="4" customFormat="1" x14ac:dyDescent="0.3">
      <c r="C62" s="4" t="s">
        <v>65</v>
      </c>
    </row>
    <row r="63" spans="3:13" x14ac:dyDescent="0.3">
      <c r="C63" s="4" t="s">
        <v>71</v>
      </c>
    </row>
  </sheetData>
  <mergeCells count="3">
    <mergeCell ref="E4:G4"/>
    <mergeCell ref="H4:J4"/>
    <mergeCell ref="K4:M4"/>
  </mergeCells>
  <printOptions horizontalCentered="1" verticalCentered="1"/>
  <pageMargins left="0.25" right="0.25" top="0.75" bottom="0.75" header="0.3" footer="0.3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3"/>
  <sheetViews>
    <sheetView zoomScale="85" zoomScaleNormal="85" workbookViewId="0">
      <pane ySplit="5" topLeftCell="A6" activePane="bottomLeft" state="frozen"/>
      <selection pane="bottomLeft" sqref="A1:XFD1048576"/>
    </sheetView>
  </sheetViews>
  <sheetFormatPr defaultColWidth="9.109375" defaultRowHeight="14.4" x14ac:dyDescent="0.3"/>
  <cols>
    <col min="1" max="1" width="9.109375" style="4"/>
    <col min="2" max="2" width="1.44140625" style="4" customWidth="1"/>
    <col min="3" max="3" width="8.109375" style="4" customWidth="1"/>
    <col min="4" max="4" width="13.5546875" style="4" customWidth="1"/>
    <col min="5" max="13" width="11.109375" style="4" customWidth="1"/>
    <col min="14" max="14" width="1.44140625" style="4" customWidth="1"/>
    <col min="15" max="16384" width="9.109375" style="4"/>
  </cols>
  <sheetData>
    <row r="1" spans="1:16" ht="15" x14ac:dyDescent="0.25">
      <c r="C1" s="2" t="s">
        <v>59</v>
      </c>
    </row>
    <row r="2" spans="1:16" ht="15" x14ac:dyDescent="0.25">
      <c r="C2" s="4" t="s">
        <v>79</v>
      </c>
    </row>
    <row r="3" spans="1:16" ht="15.75" thickBot="1" x14ac:dyDescent="0.3"/>
    <row r="4" spans="1:16" ht="15" x14ac:dyDescent="0.25">
      <c r="C4" s="77"/>
      <c r="D4" s="15"/>
      <c r="E4" s="150" t="s">
        <v>39</v>
      </c>
      <c r="F4" s="151"/>
      <c r="G4" s="151"/>
      <c r="H4" s="152" t="s">
        <v>40</v>
      </c>
      <c r="I4" s="153"/>
      <c r="J4" s="154"/>
      <c r="K4" s="155" t="s">
        <v>69</v>
      </c>
      <c r="L4" s="155"/>
      <c r="M4" s="156"/>
    </row>
    <row r="5" spans="1:16" ht="15.75" thickBot="1" x14ac:dyDescent="0.3">
      <c r="C5" s="16" t="s">
        <v>47</v>
      </c>
      <c r="D5" s="16" t="s">
        <v>46</v>
      </c>
      <c r="E5" s="17" t="s">
        <v>66</v>
      </c>
      <c r="F5" s="18" t="s">
        <v>67</v>
      </c>
      <c r="G5" s="19" t="s">
        <v>68</v>
      </c>
      <c r="H5" s="17" t="s">
        <v>66</v>
      </c>
      <c r="I5" s="18" t="s">
        <v>67</v>
      </c>
      <c r="J5" s="19" t="s">
        <v>68</v>
      </c>
      <c r="K5" s="17" t="s">
        <v>66</v>
      </c>
      <c r="L5" s="18" t="s">
        <v>67</v>
      </c>
      <c r="M5" s="19" t="s">
        <v>68</v>
      </c>
      <c r="P5" s="20"/>
    </row>
    <row r="6" spans="1:16" ht="15" x14ac:dyDescent="0.25">
      <c r="A6" s="4">
        <v>1</v>
      </c>
      <c r="C6" s="41" t="s">
        <v>48</v>
      </c>
      <c r="D6" s="39" t="s">
        <v>0</v>
      </c>
      <c r="E6" s="27">
        <v>6.78</v>
      </c>
      <c r="F6" s="51">
        <v>6.3369999999999997</v>
      </c>
      <c r="G6" s="35">
        <v>-6.5339233038348155E-2</v>
      </c>
      <c r="H6" s="47">
        <v>135.97655044739278</v>
      </c>
      <c r="I6" s="28">
        <v>98.222999999999999</v>
      </c>
      <c r="J6" s="35">
        <v>-0.27764750850918996</v>
      </c>
      <c r="K6" s="43">
        <v>650</v>
      </c>
      <c r="L6" s="55">
        <v>502.31400000000002</v>
      </c>
      <c r="M6" s="35">
        <v>-0.22720923076923075</v>
      </c>
    </row>
    <row r="7" spans="1:16" ht="15" x14ac:dyDescent="0.25">
      <c r="A7" s="4">
        <f>A6+1</f>
        <v>2</v>
      </c>
      <c r="C7" s="22" t="s">
        <v>48</v>
      </c>
      <c r="D7" s="12" t="s">
        <v>1</v>
      </c>
      <c r="E7" s="5">
        <v>3.2970000000000002</v>
      </c>
      <c r="F7" s="52">
        <v>3.097</v>
      </c>
      <c r="G7" s="37">
        <v>-6.0661207158022493E-2</v>
      </c>
      <c r="H7" s="48">
        <v>57.98488120950325</v>
      </c>
      <c r="I7" s="6">
        <v>51.451000000000001</v>
      </c>
      <c r="J7" s="37">
        <v>-0.11268249711327165</v>
      </c>
      <c r="K7" s="44">
        <v>570</v>
      </c>
      <c r="L7" s="8">
        <v>538.43299999999999</v>
      </c>
      <c r="M7" s="37">
        <v>-5.5380701754385975E-2</v>
      </c>
    </row>
    <row r="8" spans="1:16" ht="15" x14ac:dyDescent="0.25">
      <c r="A8" s="4">
        <f t="shared" ref="A8:A52" si="0">A7+1</f>
        <v>3</v>
      </c>
      <c r="C8" s="42" t="s">
        <v>48</v>
      </c>
      <c r="D8" s="40" t="s">
        <v>54</v>
      </c>
      <c r="E8" s="29">
        <v>1.468</v>
      </c>
      <c r="F8" s="53">
        <v>2.4670000000000001</v>
      </c>
      <c r="G8" s="33">
        <v>0.68051771117166227</v>
      </c>
      <c r="H8" s="49">
        <v>28.30916383832151</v>
      </c>
      <c r="I8" s="30">
        <v>36.835299999999997</v>
      </c>
      <c r="J8" s="33">
        <v>0.30117937111716592</v>
      </c>
      <c r="K8" s="45">
        <v>625</v>
      </c>
      <c r="L8" s="56">
        <v>483.92059999999998</v>
      </c>
      <c r="M8" s="33">
        <v>-0.22572704000000005</v>
      </c>
    </row>
    <row r="9" spans="1:16" ht="15" x14ac:dyDescent="0.25">
      <c r="A9" s="4">
        <f t="shared" si="0"/>
        <v>4</v>
      </c>
      <c r="C9" s="22" t="s">
        <v>48</v>
      </c>
      <c r="D9" s="12" t="s">
        <v>74</v>
      </c>
      <c r="E9" s="5">
        <v>3.61</v>
      </c>
      <c r="F9" s="52">
        <v>3.4430000000000001</v>
      </c>
      <c r="G9" s="37">
        <v>-4.6260387811634301E-2</v>
      </c>
      <c r="H9" s="48">
        <v>33.415612465288497</v>
      </c>
      <c r="I9" s="6">
        <v>30.61</v>
      </c>
      <c r="J9" s="37">
        <v>-8.396112650046185E-2</v>
      </c>
      <c r="K9" s="44">
        <v>300</v>
      </c>
      <c r="L9" s="8">
        <v>288.12099999999998</v>
      </c>
      <c r="M9" s="37">
        <v>-3.9596666666666731E-2</v>
      </c>
    </row>
    <row r="10" spans="1:16" ht="15" x14ac:dyDescent="0.25">
      <c r="A10" s="4">
        <f t="shared" si="0"/>
        <v>5</v>
      </c>
      <c r="C10" s="42" t="s">
        <v>48</v>
      </c>
      <c r="D10" s="40" t="s">
        <v>75</v>
      </c>
      <c r="E10" s="29">
        <v>6.9470000000000001</v>
      </c>
      <c r="F10" s="53">
        <v>5.7805</v>
      </c>
      <c r="G10" s="33">
        <v>-0.16791420757161366</v>
      </c>
      <c r="H10" s="49">
        <v>64.304227090404197</v>
      </c>
      <c r="I10" s="30">
        <v>52.093000000000004</v>
      </c>
      <c r="J10" s="33">
        <v>-0.18989773523343406</v>
      </c>
      <c r="K10" s="45">
        <v>300</v>
      </c>
      <c r="L10" s="56">
        <v>292.05099999999999</v>
      </c>
      <c r="M10" s="33">
        <v>-2.6496666666666707E-2</v>
      </c>
    </row>
    <row r="11" spans="1:16" ht="15" x14ac:dyDescent="0.25">
      <c r="A11" s="4">
        <f t="shared" si="0"/>
        <v>6</v>
      </c>
      <c r="C11" s="22" t="s">
        <v>48</v>
      </c>
      <c r="D11" s="12" t="s">
        <v>76</v>
      </c>
      <c r="E11" s="5">
        <v>10.696</v>
      </c>
      <c r="F11" s="52">
        <v>9.6679999999999993</v>
      </c>
      <c r="G11" s="37">
        <v>-9.611069558713542E-2</v>
      </c>
      <c r="H11" s="48">
        <v>99.006479481641477</v>
      </c>
      <c r="I11" s="6">
        <v>81.534000000000006</v>
      </c>
      <c r="J11" s="37">
        <v>-0.17647814136125656</v>
      </c>
      <c r="K11" s="44">
        <v>300</v>
      </c>
      <c r="L11" s="8">
        <v>273.30399999999997</v>
      </c>
      <c r="M11" s="37">
        <v>-8.8986666666666756E-2</v>
      </c>
    </row>
    <row r="12" spans="1:16" ht="15" x14ac:dyDescent="0.25">
      <c r="A12" s="4">
        <f t="shared" si="0"/>
        <v>7</v>
      </c>
      <c r="C12" s="42" t="s">
        <v>48</v>
      </c>
      <c r="D12" s="40" t="s">
        <v>2</v>
      </c>
      <c r="E12" s="29">
        <v>0.77100000000000002</v>
      </c>
      <c r="F12" s="53">
        <v>0.77100000000000002</v>
      </c>
      <c r="G12" s="33">
        <v>0</v>
      </c>
      <c r="H12" s="49">
        <v>12.489200863930888</v>
      </c>
      <c r="I12" s="30">
        <v>10.087</v>
      </c>
      <c r="J12" s="33">
        <v>-0.19234223951578056</v>
      </c>
      <c r="K12" s="45">
        <v>525</v>
      </c>
      <c r="L12" s="56">
        <v>424</v>
      </c>
      <c r="M12" s="33">
        <v>-0.19238095238095237</v>
      </c>
    </row>
    <row r="13" spans="1:16" ht="15" x14ac:dyDescent="0.25">
      <c r="A13" s="4">
        <f t="shared" si="0"/>
        <v>8</v>
      </c>
      <c r="C13" s="22" t="s">
        <v>48</v>
      </c>
      <c r="D13" s="12" t="s">
        <v>53</v>
      </c>
      <c r="E13" s="5">
        <v>12.016999999999999</v>
      </c>
      <c r="F13" s="52">
        <v>10.3</v>
      </c>
      <c r="G13" s="37">
        <v>-0.14288091869851036</v>
      </c>
      <c r="H13" s="48">
        <v>241.00740512187596</v>
      </c>
      <c r="I13" s="6">
        <v>198.3563</v>
      </c>
      <c r="J13" s="37">
        <v>-0.17697010222697329</v>
      </c>
      <c r="K13" s="44">
        <v>650</v>
      </c>
      <c r="L13" s="8">
        <v>624.14829999999995</v>
      </c>
      <c r="M13" s="37">
        <v>-3.9771846153846234E-2</v>
      </c>
    </row>
    <row r="14" spans="1:16" ht="15" x14ac:dyDescent="0.25">
      <c r="A14" s="4">
        <f t="shared" si="0"/>
        <v>9</v>
      </c>
      <c r="C14" s="42" t="s">
        <v>49</v>
      </c>
      <c r="D14" s="40" t="s">
        <v>3</v>
      </c>
      <c r="E14" s="29">
        <v>5.7380000000000004</v>
      </c>
      <c r="F14" s="53">
        <v>5.0039999999999996</v>
      </c>
      <c r="G14" s="33">
        <v>-0.1279191355873128</v>
      </c>
      <c r="H14" s="49">
        <v>97.374267201481032</v>
      </c>
      <c r="I14" s="30">
        <v>64.286000000000001</v>
      </c>
      <c r="J14" s="33">
        <v>-0.33980504451978838</v>
      </c>
      <c r="K14" s="45">
        <v>550</v>
      </c>
      <c r="L14" s="56">
        <v>416.33800000000002</v>
      </c>
      <c r="M14" s="33">
        <v>-0.24302181818181814</v>
      </c>
    </row>
    <row r="15" spans="1:16" ht="15" x14ac:dyDescent="0.25">
      <c r="A15" s="4">
        <f t="shared" si="0"/>
        <v>10</v>
      </c>
      <c r="C15" s="22" t="s">
        <v>49</v>
      </c>
      <c r="D15" s="12" t="s">
        <v>4</v>
      </c>
      <c r="E15" s="5">
        <v>5.3659999999999997</v>
      </c>
      <c r="F15" s="52">
        <v>4.6959999999999997</v>
      </c>
      <c r="G15" s="37">
        <v>-0.12486023108460678</v>
      </c>
      <c r="H15" s="48">
        <v>91.061400802221542</v>
      </c>
      <c r="I15" s="6">
        <v>69.954999999999998</v>
      </c>
      <c r="J15" s="37">
        <v>-0.23178207908379364</v>
      </c>
      <c r="K15" s="44">
        <v>550</v>
      </c>
      <c r="L15" s="8">
        <v>482.767</v>
      </c>
      <c r="M15" s="37">
        <v>-0.12224181818181819</v>
      </c>
    </row>
    <row r="16" spans="1:16" ht="15" x14ac:dyDescent="0.25">
      <c r="A16" s="4">
        <f t="shared" si="0"/>
        <v>11</v>
      </c>
      <c r="C16" s="42" t="s">
        <v>49</v>
      </c>
      <c r="D16" s="40" t="s">
        <v>5</v>
      </c>
      <c r="E16" s="29">
        <v>3.2149999999999999</v>
      </c>
      <c r="F16" s="53">
        <v>3.0819999999999999</v>
      </c>
      <c r="G16" s="33">
        <v>-4.1368584758942464E-2</v>
      </c>
      <c r="H16" s="49">
        <v>54.558778154890469</v>
      </c>
      <c r="I16" s="30">
        <v>51.389000000000003</v>
      </c>
      <c r="J16" s="33">
        <v>-5.8098408030538666E-2</v>
      </c>
      <c r="K16" s="45">
        <v>550</v>
      </c>
      <c r="L16" s="56">
        <v>540.36300000000006</v>
      </c>
      <c r="M16" s="33">
        <v>-1.7521818181818079E-2</v>
      </c>
    </row>
    <row r="17" spans="1:15" ht="15" x14ac:dyDescent="0.25">
      <c r="A17" s="4">
        <f t="shared" si="0"/>
        <v>12</v>
      </c>
      <c r="C17" s="22" t="s">
        <v>49</v>
      </c>
      <c r="D17" s="12" t="s">
        <v>6</v>
      </c>
      <c r="E17" s="5">
        <v>8.4600000000000009</v>
      </c>
      <c r="F17" s="52">
        <v>7.093</v>
      </c>
      <c r="G17" s="37">
        <v>-0.16158392434988189</v>
      </c>
      <c r="H17" s="48">
        <v>143.56680037025615</v>
      </c>
      <c r="I17" s="6">
        <v>125.76430000000001</v>
      </c>
      <c r="J17" s="37">
        <v>-0.12400151235761903</v>
      </c>
      <c r="K17" s="44">
        <v>550</v>
      </c>
      <c r="L17" s="8">
        <v>574.70000000000005</v>
      </c>
      <c r="M17" s="37">
        <v>4.4999999999999998E-2</v>
      </c>
    </row>
    <row r="18" spans="1:15" ht="15" x14ac:dyDescent="0.25">
      <c r="A18" s="4">
        <f t="shared" si="0"/>
        <v>13</v>
      </c>
      <c r="C18" s="42" t="s">
        <v>49</v>
      </c>
      <c r="D18" s="40" t="s">
        <v>7</v>
      </c>
      <c r="E18" s="29">
        <v>3.4540000000000002</v>
      </c>
      <c r="F18" s="53">
        <v>2.9388000000000001</v>
      </c>
      <c r="G18" s="33">
        <v>-0.14916039374638104</v>
      </c>
      <c r="H18" s="49">
        <v>58.614625115705039</v>
      </c>
      <c r="I18" s="30">
        <v>41.968000000000004</v>
      </c>
      <c r="J18" s="33">
        <v>-0.28400122124545985</v>
      </c>
      <c r="K18" s="45">
        <v>550</v>
      </c>
      <c r="L18" s="56">
        <v>462.92099999999999</v>
      </c>
      <c r="M18" s="33">
        <v>-0.15832545454545455</v>
      </c>
    </row>
    <row r="19" spans="1:15" ht="15" x14ac:dyDescent="0.25">
      <c r="A19" s="4">
        <f t="shared" si="0"/>
        <v>14</v>
      </c>
      <c r="C19" s="22" t="s">
        <v>49</v>
      </c>
      <c r="D19" s="12" t="s">
        <v>8</v>
      </c>
      <c r="E19" s="5">
        <v>1.548</v>
      </c>
      <c r="F19" s="52">
        <v>1.548</v>
      </c>
      <c r="G19" s="37">
        <v>0</v>
      </c>
      <c r="H19" s="48">
        <v>26.269669854983032</v>
      </c>
      <c r="I19" s="6">
        <v>27.111000000000001</v>
      </c>
      <c r="J19" s="37">
        <v>3.2026673713882944E-2</v>
      </c>
      <c r="K19" s="44">
        <v>550</v>
      </c>
      <c r="L19" s="8">
        <v>567.57100000000003</v>
      </c>
      <c r="M19" s="37">
        <v>3.1947272727272776E-2</v>
      </c>
    </row>
    <row r="20" spans="1:15" ht="15" x14ac:dyDescent="0.25">
      <c r="A20" s="4">
        <f t="shared" si="0"/>
        <v>15</v>
      </c>
      <c r="C20" s="42" t="s">
        <v>49</v>
      </c>
      <c r="D20" s="40" t="s">
        <v>9</v>
      </c>
      <c r="E20" s="29">
        <v>0.13400000000000001</v>
      </c>
      <c r="F20" s="53">
        <v>0.13400000000000001</v>
      </c>
      <c r="G20" s="33">
        <v>0</v>
      </c>
      <c r="H20" s="49">
        <v>2.1706263498920091</v>
      </c>
      <c r="I20" s="30">
        <v>25.209</v>
      </c>
      <c r="J20" s="33">
        <v>10.613698507462685</v>
      </c>
      <c r="K20" s="45">
        <v>525</v>
      </c>
      <c r="L20" s="56">
        <v>6096.7659999999996</v>
      </c>
      <c r="M20" s="33">
        <v>10.612887619047619</v>
      </c>
      <c r="N20" s="21"/>
      <c r="O20" s="21"/>
    </row>
    <row r="21" spans="1:15" ht="15" x14ac:dyDescent="0.25">
      <c r="A21" s="4">
        <f t="shared" si="0"/>
        <v>16</v>
      </c>
      <c r="C21" s="22" t="s">
        <v>49</v>
      </c>
      <c r="D21" s="12" t="s">
        <v>10</v>
      </c>
      <c r="E21" s="5">
        <v>1.0289999999999999</v>
      </c>
      <c r="F21" s="52">
        <v>1.163</v>
      </c>
      <c r="G21" s="37">
        <v>0.13022351797862014</v>
      </c>
      <c r="H21" s="48">
        <v>16.668466522678184</v>
      </c>
      <c r="I21" s="6">
        <v>12.754</v>
      </c>
      <c r="J21" s="37">
        <v>-0.23484263038548747</v>
      </c>
      <c r="K21" s="44">
        <v>525</v>
      </c>
      <c r="L21" s="8">
        <v>355.39699999999999</v>
      </c>
      <c r="M21" s="37">
        <v>-0.32305333333333336</v>
      </c>
    </row>
    <row r="22" spans="1:15" ht="15" x14ac:dyDescent="0.25">
      <c r="A22" s="4">
        <f t="shared" si="0"/>
        <v>17</v>
      </c>
      <c r="C22" s="42" t="s">
        <v>49</v>
      </c>
      <c r="D22" s="40" t="s">
        <v>11</v>
      </c>
      <c r="E22" s="29">
        <v>0.68200000000000005</v>
      </c>
      <c r="F22" s="53">
        <v>0.36599999999999999</v>
      </c>
      <c r="G22" s="33">
        <v>-0.46334310850439886</v>
      </c>
      <c r="H22" s="49">
        <v>11.047516198704106</v>
      </c>
      <c r="I22" s="30">
        <v>4.8449999999999998</v>
      </c>
      <c r="J22" s="33">
        <v>-0.56143988269794731</v>
      </c>
      <c r="K22" s="45">
        <v>525</v>
      </c>
      <c r="L22" s="56">
        <v>428.96199999999999</v>
      </c>
      <c r="M22" s="33">
        <v>-0.18292952380952382</v>
      </c>
    </row>
    <row r="23" spans="1:15" x14ac:dyDescent="0.3">
      <c r="A23" s="4">
        <f t="shared" si="0"/>
        <v>18</v>
      </c>
      <c r="C23" s="22" t="s">
        <v>49</v>
      </c>
      <c r="D23" s="12" t="s">
        <v>12</v>
      </c>
      <c r="E23" s="5">
        <v>0.6</v>
      </c>
      <c r="F23" s="52">
        <v>0.6</v>
      </c>
      <c r="G23" s="37">
        <v>0</v>
      </c>
      <c r="H23" s="48">
        <v>10.182042579450789</v>
      </c>
      <c r="I23" s="6">
        <v>9.35</v>
      </c>
      <c r="J23" s="37">
        <v>-8.1716666666666882E-2</v>
      </c>
      <c r="K23" s="44">
        <v>550</v>
      </c>
      <c r="L23" s="8">
        <v>505</v>
      </c>
      <c r="M23" s="37">
        <v>-8.1818181818181818E-2</v>
      </c>
    </row>
    <row r="24" spans="1:15" x14ac:dyDescent="0.3">
      <c r="A24" s="4">
        <f t="shared" si="0"/>
        <v>19</v>
      </c>
      <c r="C24" s="42" t="s">
        <v>50</v>
      </c>
      <c r="D24" s="40" t="s">
        <v>13</v>
      </c>
      <c r="E24" s="29">
        <v>4.4669999999999996</v>
      </c>
      <c r="F24" s="53">
        <v>4.4000000000000004</v>
      </c>
      <c r="G24" s="33">
        <v>-1.4998880680546068E-2</v>
      </c>
      <c r="H24" s="49">
        <v>72.35961123110151</v>
      </c>
      <c r="I24" s="30">
        <v>71.349000000000004</v>
      </c>
      <c r="J24" s="33">
        <v>-1.3966509961943067E-2</v>
      </c>
      <c r="K24" s="45">
        <v>525</v>
      </c>
      <c r="L24" s="56">
        <v>525.51199999999994</v>
      </c>
      <c r="M24" s="33">
        <v>9.7523809523798787E-4</v>
      </c>
    </row>
    <row r="25" spans="1:15" x14ac:dyDescent="0.3">
      <c r="A25" s="4">
        <f t="shared" si="0"/>
        <v>20</v>
      </c>
      <c r="C25" s="22" t="s">
        <v>50</v>
      </c>
      <c r="D25" s="12" t="s">
        <v>14</v>
      </c>
      <c r="E25" s="5">
        <v>13.853999999999999</v>
      </c>
      <c r="F25" s="52">
        <v>12.488</v>
      </c>
      <c r="G25" s="37">
        <v>-9.85996824021943E-2</v>
      </c>
      <c r="H25" s="48">
        <v>224.41684665226782</v>
      </c>
      <c r="I25" s="6">
        <v>201.614</v>
      </c>
      <c r="J25" s="37">
        <v>-0.10160933545065202</v>
      </c>
      <c r="K25" s="44">
        <v>525</v>
      </c>
      <c r="L25" s="8">
        <v>523.20600000000002</v>
      </c>
      <c r="M25" s="37">
        <v>-3.4171428571428243E-3</v>
      </c>
    </row>
    <row r="26" spans="1:15" x14ac:dyDescent="0.3">
      <c r="A26" s="4">
        <f t="shared" si="0"/>
        <v>21</v>
      </c>
      <c r="C26" s="42" t="s">
        <v>50</v>
      </c>
      <c r="D26" s="40" t="s">
        <v>15</v>
      </c>
      <c r="E26" s="29">
        <v>20.292999999999999</v>
      </c>
      <c r="F26" s="53">
        <v>17.765999999999998</v>
      </c>
      <c r="G26" s="33">
        <v>-0.12452569851672997</v>
      </c>
      <c r="H26" s="49">
        <v>344.37365010799141</v>
      </c>
      <c r="I26" s="30">
        <v>263.84500000000003</v>
      </c>
      <c r="J26" s="33">
        <v>-0.23384091693060305</v>
      </c>
      <c r="K26" s="45">
        <v>550</v>
      </c>
      <c r="L26" s="56">
        <v>481.28699999999998</v>
      </c>
      <c r="M26" s="33">
        <v>-0.12493272727272731</v>
      </c>
    </row>
    <row r="27" spans="1:15" x14ac:dyDescent="0.3">
      <c r="A27" s="4">
        <f t="shared" si="0"/>
        <v>22</v>
      </c>
      <c r="C27" s="22" t="s">
        <v>50</v>
      </c>
      <c r="D27" s="12" t="s">
        <v>16</v>
      </c>
      <c r="E27" s="5">
        <v>0.40200000000000002</v>
      </c>
      <c r="F27" s="52">
        <v>0.46899999999999997</v>
      </c>
      <c r="G27" s="37">
        <v>0.16666666666666652</v>
      </c>
      <c r="H27" s="48">
        <v>6.8219685282320288</v>
      </c>
      <c r="I27" s="6">
        <v>8.5939999999999994</v>
      </c>
      <c r="J27" s="37">
        <v>0.25975368611487976</v>
      </c>
      <c r="K27" s="44">
        <v>550</v>
      </c>
      <c r="L27" s="8">
        <v>593.81700000000001</v>
      </c>
      <c r="M27" s="37">
        <v>7.9667272727272739E-2</v>
      </c>
    </row>
    <row r="28" spans="1:15" x14ac:dyDescent="0.3">
      <c r="A28" s="4">
        <f t="shared" si="0"/>
        <v>23</v>
      </c>
      <c r="C28" s="42" t="s">
        <v>50</v>
      </c>
      <c r="D28" s="40" t="s">
        <v>17</v>
      </c>
      <c r="E28" s="29">
        <v>4.2949999999999999</v>
      </c>
      <c r="F28" s="53">
        <v>4.4610000000000003</v>
      </c>
      <c r="G28" s="33">
        <v>3.8649592549476225E-2</v>
      </c>
      <c r="H28" s="49">
        <v>72.886454797901891</v>
      </c>
      <c r="I28" s="30">
        <v>69.003</v>
      </c>
      <c r="J28" s="33">
        <v>-5.3280884749709073E-2</v>
      </c>
      <c r="K28" s="45">
        <v>550</v>
      </c>
      <c r="L28" s="56">
        <v>501.27800000000002</v>
      </c>
      <c r="M28" s="33">
        <v>-8.8585454545454509E-2</v>
      </c>
    </row>
    <row r="29" spans="1:15" x14ac:dyDescent="0.3">
      <c r="A29" s="4">
        <f t="shared" si="0"/>
        <v>24</v>
      </c>
      <c r="C29" s="22" t="s">
        <v>38</v>
      </c>
      <c r="D29" s="12" t="s">
        <v>18</v>
      </c>
      <c r="E29" s="5">
        <v>1.143</v>
      </c>
      <c r="F29" s="52">
        <v>1.343</v>
      </c>
      <c r="G29" s="37">
        <v>0.17497812773403321</v>
      </c>
      <c r="H29" s="48">
        <v>22.923480407281708</v>
      </c>
      <c r="I29" s="6">
        <v>24.777999999999999</v>
      </c>
      <c r="J29" s="37">
        <v>8.0900437445319023E-2</v>
      </c>
      <c r="K29" s="44">
        <v>650</v>
      </c>
      <c r="L29" s="8">
        <v>597.91499999999996</v>
      </c>
      <c r="M29" s="37">
        <v>-8.0130769230769283E-2</v>
      </c>
    </row>
    <row r="30" spans="1:15" x14ac:dyDescent="0.3">
      <c r="A30" s="4">
        <f t="shared" si="0"/>
        <v>25</v>
      </c>
      <c r="C30" s="42" t="s">
        <v>38</v>
      </c>
      <c r="D30" s="40" t="s">
        <v>19</v>
      </c>
      <c r="E30" s="29">
        <v>5.9740000000000002</v>
      </c>
      <c r="F30" s="53">
        <v>5.6689999999999996</v>
      </c>
      <c r="G30" s="33">
        <v>-5.1054569802477502E-2</v>
      </c>
      <c r="H30" s="49">
        <v>105.0657204566492</v>
      </c>
      <c r="I30" s="30">
        <v>98.236999999999995</v>
      </c>
      <c r="J30" s="33">
        <v>-6.4994752112957549E-2</v>
      </c>
      <c r="K30" s="45">
        <v>570</v>
      </c>
      <c r="L30" s="56">
        <v>558.62400000000002</v>
      </c>
      <c r="M30" s="33">
        <v>-1.9957894736842063E-2</v>
      </c>
    </row>
    <row r="31" spans="1:15" x14ac:dyDescent="0.3">
      <c r="A31" s="4">
        <f t="shared" si="0"/>
        <v>26</v>
      </c>
      <c r="C31" s="22" t="s">
        <v>38</v>
      </c>
      <c r="D31" s="12" t="s">
        <v>20</v>
      </c>
      <c r="E31" s="5">
        <v>4.5060000000000002</v>
      </c>
      <c r="F31" s="52">
        <v>4.2859999999999996</v>
      </c>
      <c r="G31" s="37">
        <v>-4.8823790501553624E-2</v>
      </c>
      <c r="H31" s="48">
        <v>76.46713977167542</v>
      </c>
      <c r="I31" s="6">
        <v>63.174999999999997</v>
      </c>
      <c r="J31" s="37">
        <v>-0.17382812815236268</v>
      </c>
      <c r="K31" s="44">
        <v>550</v>
      </c>
      <c r="L31" s="8">
        <v>477.678</v>
      </c>
      <c r="M31" s="37">
        <v>-0.13149454545454545</v>
      </c>
    </row>
    <row r="32" spans="1:15" x14ac:dyDescent="0.3">
      <c r="A32" s="4">
        <f t="shared" si="0"/>
        <v>27</v>
      </c>
      <c r="C32" s="42" t="s">
        <v>38</v>
      </c>
      <c r="D32" s="40" t="s">
        <v>21</v>
      </c>
      <c r="E32" s="29">
        <v>1.4</v>
      </c>
      <c r="F32" s="53">
        <v>1.8</v>
      </c>
      <c r="G32" s="33">
        <v>0.28571428571428581</v>
      </c>
      <c r="H32" s="49">
        <v>26.99784017278618</v>
      </c>
      <c r="I32" s="30">
        <v>35.103000000000002</v>
      </c>
      <c r="J32" s="33">
        <v>0.30021511999999989</v>
      </c>
      <c r="K32" s="45">
        <v>625</v>
      </c>
      <c r="L32" s="56">
        <v>632</v>
      </c>
      <c r="M32" s="33">
        <v>1.12E-2</v>
      </c>
    </row>
    <row r="33" spans="1:13" x14ac:dyDescent="0.3">
      <c r="A33" s="4">
        <f t="shared" si="0"/>
        <v>28</v>
      </c>
      <c r="C33" s="22" t="s">
        <v>38</v>
      </c>
      <c r="D33" s="12" t="s">
        <v>22</v>
      </c>
      <c r="E33" s="5">
        <v>6.3040000000000003</v>
      </c>
      <c r="F33" s="52">
        <v>5.7320000000000002</v>
      </c>
      <c r="G33" s="37">
        <v>-9.0736040609137064E-2</v>
      </c>
      <c r="H33" s="48">
        <v>102.11663066954645</v>
      </c>
      <c r="I33" s="6">
        <v>89.18</v>
      </c>
      <c r="J33" s="37">
        <v>-0.126684856175973</v>
      </c>
      <c r="K33" s="44">
        <v>525</v>
      </c>
      <c r="L33" s="8">
        <v>504.20400000000001</v>
      </c>
      <c r="M33" s="37">
        <v>-3.9611428571428554E-2</v>
      </c>
    </row>
    <row r="34" spans="1:13" x14ac:dyDescent="0.3">
      <c r="A34" s="4">
        <f t="shared" si="0"/>
        <v>29</v>
      </c>
      <c r="C34" s="42" t="s">
        <v>38</v>
      </c>
      <c r="D34" s="40" t="s">
        <v>23</v>
      </c>
      <c r="E34" s="29">
        <v>0.2</v>
      </c>
      <c r="F34" s="53">
        <v>0.2</v>
      </c>
      <c r="G34" s="33">
        <v>0</v>
      </c>
      <c r="H34" s="49">
        <v>3.2397408207343417</v>
      </c>
      <c r="I34" s="30">
        <v>1.784</v>
      </c>
      <c r="J34" s="33">
        <v>-0.44933866666666672</v>
      </c>
      <c r="K34" s="45">
        <v>525</v>
      </c>
      <c r="L34" s="56">
        <v>289</v>
      </c>
      <c r="M34" s="33">
        <v>-0.44952380952380955</v>
      </c>
    </row>
    <row r="35" spans="1:13" x14ac:dyDescent="0.3">
      <c r="A35" s="4">
        <f t="shared" si="0"/>
        <v>30</v>
      </c>
      <c r="C35" s="22" t="s">
        <v>38</v>
      </c>
      <c r="D35" s="12" t="s">
        <v>55</v>
      </c>
      <c r="E35" s="5">
        <v>0.6</v>
      </c>
      <c r="F35" s="52">
        <v>0.4</v>
      </c>
      <c r="G35" s="37">
        <v>-0.33333333333333326</v>
      </c>
      <c r="H35" s="48">
        <v>10.182042579450789</v>
      </c>
      <c r="I35" s="6">
        <v>3.2492999999999999</v>
      </c>
      <c r="J35" s="37">
        <v>-0.68087935454545467</v>
      </c>
      <c r="K35" s="44">
        <v>550</v>
      </c>
      <c r="L35" s="8">
        <v>263.27449999999999</v>
      </c>
      <c r="M35" s="37">
        <v>-0.5213190909090909</v>
      </c>
    </row>
    <row r="36" spans="1:13" x14ac:dyDescent="0.3">
      <c r="A36" s="4">
        <f t="shared" si="0"/>
        <v>31</v>
      </c>
      <c r="C36" s="42" t="s">
        <v>38</v>
      </c>
      <c r="D36" s="40" t="s">
        <v>24</v>
      </c>
      <c r="E36" s="29">
        <v>3.8</v>
      </c>
      <c r="F36" s="53">
        <v>4.2</v>
      </c>
      <c r="G36" s="33">
        <v>0.10526315789473695</v>
      </c>
      <c r="H36" s="49">
        <v>76.211045973464991</v>
      </c>
      <c r="I36" s="30">
        <v>86.010999999999996</v>
      </c>
      <c r="J36" s="33">
        <v>0.12858968016194311</v>
      </c>
      <c r="K36" s="45">
        <v>650</v>
      </c>
      <c r="L36" s="56">
        <v>663.66700000000003</v>
      </c>
      <c r="M36" s="33">
        <v>2.1026153846153892E-2</v>
      </c>
    </row>
    <row r="37" spans="1:13" x14ac:dyDescent="0.3">
      <c r="A37" s="4">
        <f t="shared" si="0"/>
        <v>32</v>
      </c>
      <c r="C37" s="22" t="s">
        <v>38</v>
      </c>
      <c r="D37" s="12" t="s">
        <v>25</v>
      </c>
      <c r="E37" s="5">
        <v>0.8</v>
      </c>
      <c r="F37" s="52">
        <v>1</v>
      </c>
      <c r="G37" s="37">
        <v>0.24999999999999994</v>
      </c>
      <c r="H37" s="48">
        <v>16.044430731255787</v>
      </c>
      <c r="I37" s="6">
        <v>20.983000000000001</v>
      </c>
      <c r="J37" s="37">
        <v>0.30780582692307684</v>
      </c>
      <c r="K37" s="44">
        <v>650</v>
      </c>
      <c r="L37" s="8">
        <v>680</v>
      </c>
      <c r="M37" s="37">
        <v>4.6153846153846156E-2</v>
      </c>
    </row>
    <row r="38" spans="1:13" x14ac:dyDescent="0.3">
      <c r="A38" s="4">
        <f t="shared" si="0"/>
        <v>33</v>
      </c>
      <c r="C38" s="42" t="s">
        <v>38</v>
      </c>
      <c r="D38" s="40" t="s">
        <v>26</v>
      </c>
      <c r="E38" s="29">
        <v>4.6120000000000001</v>
      </c>
      <c r="F38" s="53">
        <v>3.5659999999999998</v>
      </c>
      <c r="G38" s="33">
        <v>-0.22679965307892461</v>
      </c>
      <c r="H38" s="49">
        <v>78.265967294045055</v>
      </c>
      <c r="I38" s="30">
        <v>59.57</v>
      </c>
      <c r="J38" s="33">
        <v>-0.23887735551525671</v>
      </c>
      <c r="K38" s="45">
        <v>550</v>
      </c>
      <c r="L38" s="56">
        <v>541.36300000000006</v>
      </c>
      <c r="M38" s="33">
        <v>-1.570363636363626E-2</v>
      </c>
    </row>
    <row r="39" spans="1:13" x14ac:dyDescent="0.3">
      <c r="A39" s="4">
        <f t="shared" si="0"/>
        <v>34</v>
      </c>
      <c r="C39" s="22" t="s">
        <v>38</v>
      </c>
      <c r="D39" s="12" t="s">
        <v>27</v>
      </c>
      <c r="E39" s="5">
        <v>1.6</v>
      </c>
      <c r="F39" s="52">
        <v>1.6</v>
      </c>
      <c r="G39" s="37">
        <v>0</v>
      </c>
      <c r="H39" s="48">
        <v>27.152113545202102</v>
      </c>
      <c r="I39" s="6">
        <v>25.024999999999999</v>
      </c>
      <c r="J39" s="37">
        <v>-7.8340625000000191E-2</v>
      </c>
      <c r="K39" s="44">
        <v>550</v>
      </c>
      <c r="L39" s="8">
        <v>506.875</v>
      </c>
      <c r="M39" s="37">
        <v>-7.8409090909090914E-2</v>
      </c>
    </row>
    <row r="40" spans="1:13" x14ac:dyDescent="0.3">
      <c r="A40" s="4">
        <f t="shared" si="0"/>
        <v>35</v>
      </c>
      <c r="C40" s="42" t="s">
        <v>38</v>
      </c>
      <c r="D40" s="40" t="s">
        <v>28</v>
      </c>
      <c r="E40" s="29">
        <v>1.9</v>
      </c>
      <c r="F40" s="53">
        <v>2.4</v>
      </c>
      <c r="G40" s="33">
        <v>0.26315789473684209</v>
      </c>
      <c r="H40" s="49">
        <v>38.105522986732495</v>
      </c>
      <c r="I40" s="30">
        <v>52.92</v>
      </c>
      <c r="J40" s="33">
        <v>0.38877506072874479</v>
      </c>
      <c r="K40" s="45">
        <v>650</v>
      </c>
      <c r="L40" s="56">
        <v>714.58299999999997</v>
      </c>
      <c r="M40" s="33">
        <v>9.9358461538461493E-2</v>
      </c>
    </row>
    <row r="41" spans="1:13" x14ac:dyDescent="0.3">
      <c r="A41" s="4">
        <f t="shared" si="0"/>
        <v>36</v>
      </c>
      <c r="C41" s="22" t="s">
        <v>38</v>
      </c>
      <c r="D41" s="12" t="s">
        <v>29</v>
      </c>
      <c r="E41" s="5">
        <v>4.2</v>
      </c>
      <c r="F41" s="52">
        <v>5</v>
      </c>
      <c r="G41" s="37">
        <v>0.19047619047619044</v>
      </c>
      <c r="H41" s="48">
        <v>84.233261339092877</v>
      </c>
      <c r="I41" s="6">
        <v>99.766999999999996</v>
      </c>
      <c r="J41" s="37">
        <v>0.18441335897435887</v>
      </c>
      <c r="K41" s="44">
        <v>650</v>
      </c>
      <c r="L41" s="8">
        <v>646.64</v>
      </c>
      <c r="M41" s="37">
        <v>-5.1692307692307905E-3</v>
      </c>
    </row>
    <row r="42" spans="1:13" x14ac:dyDescent="0.3">
      <c r="A42" s="4">
        <f t="shared" si="0"/>
        <v>37</v>
      </c>
      <c r="C42" s="42" t="s">
        <v>38</v>
      </c>
      <c r="D42" s="40" t="s">
        <v>56</v>
      </c>
      <c r="E42" s="29">
        <v>3.4</v>
      </c>
      <c r="F42" s="53">
        <v>3.8</v>
      </c>
      <c r="G42" s="33">
        <v>0.11764705882352938</v>
      </c>
      <c r="H42" s="49">
        <v>68.18883060783709</v>
      </c>
      <c r="I42" s="30">
        <v>72.033000000000001</v>
      </c>
      <c r="J42" s="33">
        <v>5.6375352941176446E-2</v>
      </c>
      <c r="K42" s="45">
        <v>650</v>
      </c>
      <c r="L42" s="56">
        <v>614.31600000000003</v>
      </c>
      <c r="M42" s="33">
        <v>-5.4898461538461493E-2</v>
      </c>
    </row>
    <row r="43" spans="1:13" x14ac:dyDescent="0.3">
      <c r="A43" s="4">
        <f t="shared" si="0"/>
        <v>38</v>
      </c>
      <c r="C43" s="22" t="s">
        <v>51</v>
      </c>
      <c r="D43" s="12" t="s">
        <v>30</v>
      </c>
      <c r="E43" s="5">
        <v>1.169</v>
      </c>
      <c r="F43" s="52">
        <v>1.169</v>
      </c>
      <c r="G43" s="37">
        <v>0</v>
      </c>
      <c r="H43" s="48">
        <v>23.444924406047519</v>
      </c>
      <c r="I43" s="6">
        <v>31.474</v>
      </c>
      <c r="J43" s="37">
        <v>0.34246540764624578</v>
      </c>
      <c r="K43" s="44">
        <v>650</v>
      </c>
      <c r="L43" s="8">
        <v>872.54100000000005</v>
      </c>
      <c r="M43" s="37">
        <v>0.34237076923076931</v>
      </c>
    </row>
    <row r="44" spans="1:13" x14ac:dyDescent="0.3">
      <c r="A44" s="4">
        <f t="shared" si="0"/>
        <v>39</v>
      </c>
      <c r="C44" s="42" t="s">
        <v>51</v>
      </c>
      <c r="D44" s="40" t="s">
        <v>31</v>
      </c>
      <c r="E44" s="29">
        <v>11.176</v>
      </c>
      <c r="F44" s="53">
        <v>10.842000000000001</v>
      </c>
      <c r="G44" s="33">
        <v>-2.988546886184678E-2</v>
      </c>
      <c r="H44" s="49">
        <v>206.89910521444003</v>
      </c>
      <c r="I44" s="30">
        <v>216.696</v>
      </c>
      <c r="J44" s="33">
        <v>4.7351073729419976E-2</v>
      </c>
      <c r="K44" s="45">
        <v>600</v>
      </c>
      <c r="L44" s="56">
        <v>647.71699999999998</v>
      </c>
      <c r="M44" s="33">
        <v>7.9528333333333312E-2</v>
      </c>
    </row>
    <row r="45" spans="1:13" x14ac:dyDescent="0.3">
      <c r="A45" s="4">
        <f t="shared" si="0"/>
        <v>40</v>
      </c>
      <c r="C45" s="22" t="s">
        <v>51</v>
      </c>
      <c r="D45" s="12" t="s">
        <v>32</v>
      </c>
      <c r="E45" s="5">
        <v>5.9560000000000004</v>
      </c>
      <c r="F45" s="52">
        <v>6.0670000000000002</v>
      </c>
      <c r="G45" s="37">
        <v>1.8636668905305534E-2</v>
      </c>
      <c r="H45" s="48">
        <v>110.26226473310709</v>
      </c>
      <c r="I45" s="6">
        <v>115.529</v>
      </c>
      <c r="J45" s="37">
        <v>4.7765527759122212E-2</v>
      </c>
      <c r="K45" s="44">
        <v>600</v>
      </c>
      <c r="L45" s="8">
        <v>617.10900000000004</v>
      </c>
      <c r="M45" s="37">
        <v>2.8515000000000061E-2</v>
      </c>
    </row>
    <row r="46" spans="1:13" x14ac:dyDescent="0.3">
      <c r="A46" s="4">
        <f t="shared" si="0"/>
        <v>41</v>
      </c>
      <c r="C46" s="42" t="s">
        <v>51</v>
      </c>
      <c r="D46" s="40" t="s">
        <v>33</v>
      </c>
      <c r="E46" s="29">
        <v>1.0860000000000001</v>
      </c>
      <c r="F46" s="53">
        <v>1.0860000000000001</v>
      </c>
      <c r="G46" s="33">
        <v>0</v>
      </c>
      <c r="H46" s="49">
        <v>17.591792656587479</v>
      </c>
      <c r="I46" s="30">
        <v>16.672000000000001</v>
      </c>
      <c r="J46" s="33">
        <v>-5.2285328422345304E-2</v>
      </c>
      <c r="K46" s="45">
        <v>525</v>
      </c>
      <c r="L46" s="56">
        <v>500.18400000000003</v>
      </c>
      <c r="M46" s="33">
        <v>-4.7268571428571382E-2</v>
      </c>
    </row>
    <row r="47" spans="1:13" x14ac:dyDescent="0.3">
      <c r="A47" s="4">
        <f t="shared" si="0"/>
        <v>42</v>
      </c>
      <c r="C47" s="22" t="s">
        <v>51</v>
      </c>
      <c r="D47" s="12" t="s">
        <v>34</v>
      </c>
      <c r="E47" s="5">
        <v>19.593</v>
      </c>
      <c r="F47" s="52">
        <v>18.861000000000001</v>
      </c>
      <c r="G47" s="37">
        <v>-3.7360281733272049E-2</v>
      </c>
      <c r="H47" s="48">
        <v>362.72138228941685</v>
      </c>
      <c r="I47" s="6">
        <v>349.38799999999998</v>
      </c>
      <c r="J47" s="37">
        <v>-3.6759294986304709E-2</v>
      </c>
      <c r="K47" s="44">
        <v>600</v>
      </c>
      <c r="L47" s="8">
        <v>600.32600000000002</v>
      </c>
      <c r="M47" s="37">
        <v>5.4333333333336971E-4</v>
      </c>
    </row>
    <row r="48" spans="1:13" x14ac:dyDescent="0.3">
      <c r="A48" s="4">
        <f t="shared" si="0"/>
        <v>43</v>
      </c>
      <c r="C48" s="42" t="s">
        <v>51</v>
      </c>
      <c r="D48" s="40" t="s">
        <v>35</v>
      </c>
      <c r="E48" s="29">
        <v>2</v>
      </c>
      <c r="F48" s="53">
        <v>1.6</v>
      </c>
      <c r="G48" s="33">
        <v>-0.19999999999999996</v>
      </c>
      <c r="H48" s="49">
        <v>40.111076828139467</v>
      </c>
      <c r="I48" s="30">
        <v>36.646000000000001</v>
      </c>
      <c r="J48" s="33">
        <v>-8.6387030769230835E-2</v>
      </c>
      <c r="K48" s="45">
        <v>650</v>
      </c>
      <c r="L48" s="56">
        <v>742.25</v>
      </c>
      <c r="M48" s="33">
        <v>0.14192307692307693</v>
      </c>
    </row>
    <row r="49" spans="1:13" x14ac:dyDescent="0.3">
      <c r="A49" s="4">
        <f t="shared" si="0"/>
        <v>44</v>
      </c>
      <c r="C49" s="22" t="s">
        <v>51</v>
      </c>
      <c r="D49" s="12" t="s">
        <v>36</v>
      </c>
      <c r="E49" s="5">
        <v>2.4449999999999998</v>
      </c>
      <c r="F49" s="52">
        <v>2.8119999999999998</v>
      </c>
      <c r="G49" s="37">
        <v>0.15010224948875256</v>
      </c>
      <c r="H49" s="48">
        <v>43.377815489046597</v>
      </c>
      <c r="I49" s="6">
        <v>55.918999999999997</v>
      </c>
      <c r="J49" s="37">
        <v>0.28911517026762668</v>
      </c>
      <c r="K49" s="44">
        <v>575</v>
      </c>
      <c r="L49" s="8">
        <v>644.452</v>
      </c>
      <c r="M49" s="37">
        <v>0.12078608695652174</v>
      </c>
    </row>
    <row r="50" spans="1:13" x14ac:dyDescent="0.3">
      <c r="A50" s="4">
        <f t="shared" si="0"/>
        <v>45</v>
      </c>
      <c r="C50" s="42" t="s">
        <v>70</v>
      </c>
      <c r="D50" s="40" t="s">
        <v>37</v>
      </c>
      <c r="E50" s="29">
        <v>1.0309999999999999</v>
      </c>
      <c r="F50" s="53">
        <v>2.0299999999999998</v>
      </c>
      <c r="G50" s="33">
        <v>0.96896217264791462</v>
      </c>
      <c r="H50" s="49">
        <v>18.132366553532862</v>
      </c>
      <c r="I50" s="30">
        <v>31.594999999999999</v>
      </c>
      <c r="J50" s="33">
        <v>0.74246422311841664</v>
      </c>
      <c r="K50" s="45">
        <v>570</v>
      </c>
      <c r="L50" s="56">
        <v>504.38600000000002</v>
      </c>
      <c r="M50" s="33">
        <v>-0.11511228070175435</v>
      </c>
    </row>
    <row r="51" spans="1:13" x14ac:dyDescent="0.3">
      <c r="A51" s="4">
        <f t="shared" si="0"/>
        <v>46</v>
      </c>
      <c r="C51" s="22" t="s">
        <v>70</v>
      </c>
      <c r="D51" s="12" t="s">
        <v>77</v>
      </c>
      <c r="E51" s="5">
        <v>1.04</v>
      </c>
      <c r="F51" s="52">
        <v>0.74299999999999999</v>
      </c>
      <c r="G51" s="37">
        <v>-0.28557692307692312</v>
      </c>
      <c r="H51" s="48">
        <v>9.6266584387534717</v>
      </c>
      <c r="I51" s="6">
        <v>5.98</v>
      </c>
      <c r="J51" s="37">
        <v>-0.3788083333333333</v>
      </c>
      <c r="K51" s="44">
        <v>300</v>
      </c>
      <c r="L51" s="8">
        <v>260.834</v>
      </c>
      <c r="M51" s="37">
        <v>-0.13055333333333333</v>
      </c>
    </row>
    <row r="52" spans="1:13" x14ac:dyDescent="0.3">
      <c r="A52" s="4">
        <f t="shared" si="0"/>
        <v>47</v>
      </c>
      <c r="C52" s="42" t="s">
        <v>52</v>
      </c>
      <c r="D52" s="40" t="s">
        <v>78</v>
      </c>
      <c r="E52" s="29" t="s">
        <v>45</v>
      </c>
      <c r="F52" s="53">
        <v>0.39200000000000002</v>
      </c>
      <c r="G52" s="33" t="s">
        <v>45</v>
      </c>
      <c r="H52" s="49">
        <v>0</v>
      </c>
      <c r="I52" s="30">
        <v>3.363</v>
      </c>
      <c r="J52" s="33" t="s">
        <v>45</v>
      </c>
      <c r="K52" s="45">
        <v>300</v>
      </c>
      <c r="L52" s="57" t="s">
        <v>45</v>
      </c>
      <c r="M52" s="33" t="s">
        <v>45</v>
      </c>
    </row>
    <row r="53" spans="1:13" ht="15" thickBot="1" x14ac:dyDescent="0.35">
      <c r="C53" s="23"/>
      <c r="D53" s="23" t="s">
        <v>72</v>
      </c>
      <c r="E53" s="9">
        <v>205.05799999999999</v>
      </c>
      <c r="F53" s="54">
        <v>194.7</v>
      </c>
      <c r="G53" s="14">
        <v>-5.0514976250621742E-2</v>
      </c>
      <c r="H53" s="50">
        <v>3472.2273989509422</v>
      </c>
      <c r="I53" s="10">
        <v>3201.4009999999998</v>
      </c>
      <c r="J53" s="14">
        <v>-7.7997886610988276E-2</v>
      </c>
      <c r="K53" s="46">
        <v>570</v>
      </c>
      <c r="L53" s="11">
        <v>532.86699999999996</v>
      </c>
      <c r="M53" s="14">
        <v>-6.5145614035087784E-2</v>
      </c>
    </row>
    <row r="54" spans="1:13" ht="15" thickBot="1" x14ac:dyDescent="0.35">
      <c r="C54" s="103"/>
      <c r="D54" s="107" t="s">
        <v>73</v>
      </c>
      <c r="E54" s="111">
        <v>182.76499999999999</v>
      </c>
      <c r="F54" s="108">
        <v>174.673</v>
      </c>
      <c r="G54" s="110">
        <v>-4.3999999999999997E-2</v>
      </c>
      <c r="H54" s="101">
        <v>3265.9</v>
      </c>
      <c r="I54" s="101">
        <v>3027.8</v>
      </c>
      <c r="J54" s="109">
        <v>-7.2999999999999995E-2</v>
      </c>
      <c r="K54" s="112">
        <v>570</v>
      </c>
      <c r="L54" s="101">
        <v>561.79999999999995</v>
      </c>
      <c r="M54" s="110">
        <v>-1.4E-2</v>
      </c>
    </row>
    <row r="55" spans="1:13" x14ac:dyDescent="0.3">
      <c r="C55" s="78"/>
      <c r="D55" s="78"/>
      <c r="E55" s="79"/>
      <c r="F55" s="82"/>
      <c r="G55" s="83"/>
      <c r="H55" s="80"/>
      <c r="I55" s="80"/>
      <c r="J55" s="83"/>
      <c r="K55" s="81"/>
      <c r="L55" s="80"/>
      <c r="M55" s="83"/>
    </row>
    <row r="56" spans="1:13" x14ac:dyDescent="0.3">
      <c r="C56" s="78"/>
      <c r="D56" s="88" t="s">
        <v>60</v>
      </c>
      <c r="E56" s="79"/>
      <c r="F56" s="80"/>
      <c r="G56" s="81"/>
      <c r="H56" s="82"/>
      <c r="I56" s="80"/>
      <c r="J56" s="80"/>
      <c r="K56" s="83"/>
      <c r="L56" s="83"/>
      <c r="M56" s="83"/>
    </row>
    <row r="57" spans="1:13" x14ac:dyDescent="0.3">
      <c r="E57" s="24"/>
      <c r="F57" s="25" t="s">
        <v>61</v>
      </c>
      <c r="G57" s="26">
        <f>(I53-3507)/3507</f>
        <v>-8.7139720558882278E-2</v>
      </c>
    </row>
    <row r="58" spans="1:13" x14ac:dyDescent="0.3">
      <c r="C58" s="4" t="s">
        <v>62</v>
      </c>
      <c r="E58" s="24"/>
      <c r="F58" s="25"/>
      <c r="G58" s="26"/>
    </row>
    <row r="59" spans="1:13" x14ac:dyDescent="0.3">
      <c r="C59" s="4" t="s">
        <v>63</v>
      </c>
    </row>
    <row r="60" spans="1:13" x14ac:dyDescent="0.3">
      <c r="C60" s="4" t="s">
        <v>58</v>
      </c>
    </row>
    <row r="61" spans="1:13" x14ac:dyDescent="0.3">
      <c r="C61" s="4" t="s">
        <v>64</v>
      </c>
    </row>
    <row r="62" spans="1:13" x14ac:dyDescent="0.3">
      <c r="C62" s="4" t="s">
        <v>65</v>
      </c>
    </row>
    <row r="63" spans="1:13" x14ac:dyDescent="0.3">
      <c r="C63" s="4" t="s">
        <v>71</v>
      </c>
    </row>
  </sheetData>
  <mergeCells count="3">
    <mergeCell ref="E4:G4"/>
    <mergeCell ref="H4:J4"/>
    <mergeCell ref="K4:M4"/>
  </mergeCells>
  <printOptions horizontalCentered="1" verticalCentered="1"/>
  <pageMargins left="0.25" right="0.25" top="0.75" bottom="0.75" header="0.3" footer="0.3"/>
  <pageSetup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3"/>
  <sheetViews>
    <sheetView topLeftCell="A2" zoomScale="81" zoomScaleNormal="81" workbookViewId="0">
      <pane ySplit="4" topLeftCell="A35" activePane="bottomLeft" state="frozen"/>
      <selection activeCell="A2" sqref="A2"/>
      <selection pane="bottomLeft" activeCell="A45" sqref="A45:XFD50"/>
    </sheetView>
  </sheetViews>
  <sheetFormatPr defaultColWidth="9.109375" defaultRowHeight="14.4" x14ac:dyDescent="0.3"/>
  <cols>
    <col min="1" max="1" width="9.109375" style="4"/>
    <col min="2" max="2" width="1.44140625" style="4" customWidth="1"/>
    <col min="3" max="3" width="8.109375" style="4" customWidth="1"/>
    <col min="4" max="4" width="13.5546875" style="4" customWidth="1"/>
    <col min="5" max="13" width="11.109375" style="4" customWidth="1"/>
    <col min="14" max="14" width="1.44140625" style="4" customWidth="1"/>
    <col min="15" max="16384" width="9.109375" style="4"/>
  </cols>
  <sheetData>
    <row r="1" spans="1:16" ht="15" x14ac:dyDescent="0.25">
      <c r="C1" s="2" t="s">
        <v>59</v>
      </c>
    </row>
    <row r="2" spans="1:16" ht="15" x14ac:dyDescent="0.25">
      <c r="C2" s="4" t="s">
        <v>79</v>
      </c>
    </row>
    <row r="3" spans="1:16" ht="15.75" thickBot="1" x14ac:dyDescent="0.3">
      <c r="M3" s="76"/>
    </row>
    <row r="4" spans="1:16" x14ac:dyDescent="0.3">
      <c r="C4" s="15"/>
      <c r="D4" s="15"/>
      <c r="E4" s="150" t="s">
        <v>39</v>
      </c>
      <c r="F4" s="151"/>
      <c r="G4" s="151"/>
      <c r="H4" s="152" t="s">
        <v>40</v>
      </c>
      <c r="I4" s="153"/>
      <c r="J4" s="154"/>
      <c r="K4" s="155" t="s">
        <v>69</v>
      </c>
      <c r="L4" s="155"/>
      <c r="M4" s="156"/>
    </row>
    <row r="5" spans="1:16" ht="15" thickBot="1" x14ac:dyDescent="0.35">
      <c r="C5" s="16" t="s">
        <v>47</v>
      </c>
      <c r="D5" s="16" t="s">
        <v>46</v>
      </c>
      <c r="E5" s="17" t="s">
        <v>66</v>
      </c>
      <c r="F5" s="18" t="s">
        <v>67</v>
      </c>
      <c r="G5" s="19" t="s">
        <v>68</v>
      </c>
      <c r="H5" s="17" t="s">
        <v>66</v>
      </c>
      <c r="I5" s="18" t="s">
        <v>67</v>
      </c>
      <c r="J5" s="19" t="s">
        <v>68</v>
      </c>
      <c r="K5" s="17" t="s">
        <v>66</v>
      </c>
      <c r="L5" s="18" t="s">
        <v>67</v>
      </c>
      <c r="M5" s="19" t="s">
        <v>68</v>
      </c>
      <c r="P5" s="20"/>
    </row>
    <row r="6" spans="1:16" x14ac:dyDescent="0.3">
      <c r="A6" s="4">
        <v>1</v>
      </c>
      <c r="C6" s="58" t="s">
        <v>38</v>
      </c>
      <c r="D6" s="59" t="s">
        <v>55</v>
      </c>
      <c r="E6" s="60">
        <v>0.6</v>
      </c>
      <c r="F6" s="61">
        <v>0.4</v>
      </c>
      <c r="G6" s="62">
        <v>-0.33333333333333326</v>
      </c>
      <c r="H6" s="63">
        <v>10.182042579450789</v>
      </c>
      <c r="I6" s="64">
        <v>3.2492999999999999</v>
      </c>
      <c r="J6" s="62">
        <v>-0.68087935454545467</v>
      </c>
      <c r="K6" s="65">
        <v>550</v>
      </c>
      <c r="L6" s="66">
        <v>263.27449999999999</v>
      </c>
      <c r="M6" s="62">
        <v>-0.5213190909090909</v>
      </c>
    </row>
    <row r="7" spans="1:16" x14ac:dyDescent="0.3">
      <c r="A7" s="4">
        <f>A6+1</f>
        <v>2</v>
      </c>
      <c r="C7" s="42" t="s">
        <v>38</v>
      </c>
      <c r="D7" s="40" t="s">
        <v>23</v>
      </c>
      <c r="E7" s="29">
        <v>0.2</v>
      </c>
      <c r="F7" s="53">
        <v>0.2</v>
      </c>
      <c r="G7" s="33">
        <v>0</v>
      </c>
      <c r="H7" s="49">
        <v>3.2397408207343417</v>
      </c>
      <c r="I7" s="30">
        <v>1.784</v>
      </c>
      <c r="J7" s="33">
        <v>-0.44933866666666672</v>
      </c>
      <c r="K7" s="45">
        <v>525</v>
      </c>
      <c r="L7" s="56">
        <v>289</v>
      </c>
      <c r="M7" s="33">
        <v>-0.44952380952380955</v>
      </c>
    </row>
    <row r="8" spans="1:16" x14ac:dyDescent="0.3">
      <c r="A8" s="4">
        <f t="shared" ref="A8:A52" si="0">A7+1</f>
        <v>3</v>
      </c>
      <c r="C8" s="22" t="s">
        <v>49</v>
      </c>
      <c r="D8" s="12" t="s">
        <v>10</v>
      </c>
      <c r="E8" s="5">
        <v>1.0289999999999999</v>
      </c>
      <c r="F8" s="52">
        <v>1.163</v>
      </c>
      <c r="G8" s="37">
        <v>0.13022351797862014</v>
      </c>
      <c r="H8" s="48">
        <v>16.668466522678184</v>
      </c>
      <c r="I8" s="6">
        <v>12.754</v>
      </c>
      <c r="J8" s="37">
        <v>-0.23484263038548747</v>
      </c>
      <c r="K8" s="44">
        <v>525</v>
      </c>
      <c r="L8" s="8">
        <v>355.39699999999999</v>
      </c>
      <c r="M8" s="37">
        <v>-0.32305333333333336</v>
      </c>
    </row>
    <row r="9" spans="1:16" x14ac:dyDescent="0.3">
      <c r="A9" s="4">
        <f t="shared" si="0"/>
        <v>4</v>
      </c>
      <c r="C9" s="42" t="s">
        <v>49</v>
      </c>
      <c r="D9" s="40" t="s">
        <v>3</v>
      </c>
      <c r="E9" s="29">
        <v>5.7380000000000004</v>
      </c>
      <c r="F9" s="53">
        <v>5.0039999999999996</v>
      </c>
      <c r="G9" s="33">
        <v>-0.1279191355873128</v>
      </c>
      <c r="H9" s="49">
        <v>97.374267201481032</v>
      </c>
      <c r="I9" s="30">
        <v>64.286000000000001</v>
      </c>
      <c r="J9" s="33">
        <v>-0.33980504451978838</v>
      </c>
      <c r="K9" s="45">
        <v>550</v>
      </c>
      <c r="L9" s="56">
        <v>416.33800000000002</v>
      </c>
      <c r="M9" s="33">
        <v>-0.24302181818181814</v>
      </c>
    </row>
    <row r="10" spans="1:16" x14ac:dyDescent="0.3">
      <c r="A10" s="4">
        <f t="shared" si="0"/>
        <v>5</v>
      </c>
      <c r="C10" s="67" t="s">
        <v>48</v>
      </c>
      <c r="D10" s="68" t="s">
        <v>0</v>
      </c>
      <c r="E10" s="69">
        <v>6.78</v>
      </c>
      <c r="F10" s="70">
        <v>6.3369999999999997</v>
      </c>
      <c r="G10" s="71">
        <v>-6.5339233038348155E-2</v>
      </c>
      <c r="H10" s="72">
        <v>135.97655044739278</v>
      </c>
      <c r="I10" s="73">
        <v>98.222999999999999</v>
      </c>
      <c r="J10" s="71">
        <v>-0.27764750850918996</v>
      </c>
      <c r="K10" s="44">
        <v>650</v>
      </c>
      <c r="L10" s="74">
        <v>502.31400000000002</v>
      </c>
      <c r="M10" s="71">
        <v>-0.22720923076923075</v>
      </c>
    </row>
    <row r="11" spans="1:16" x14ac:dyDescent="0.3">
      <c r="A11" s="4">
        <f t="shared" si="0"/>
        <v>6</v>
      </c>
      <c r="C11" s="42" t="s">
        <v>48</v>
      </c>
      <c r="D11" s="40" t="s">
        <v>54</v>
      </c>
      <c r="E11" s="29">
        <v>1.468</v>
      </c>
      <c r="F11" s="53">
        <v>2.4670000000000001</v>
      </c>
      <c r="G11" s="33">
        <v>0.68051771117166227</v>
      </c>
      <c r="H11" s="49">
        <v>28.30916383832151</v>
      </c>
      <c r="I11" s="30">
        <v>36.835299999999997</v>
      </c>
      <c r="J11" s="33">
        <v>0.30117937111716592</v>
      </c>
      <c r="K11" s="45">
        <v>625</v>
      </c>
      <c r="L11" s="56">
        <v>483.92059999999998</v>
      </c>
      <c r="M11" s="33">
        <v>-0.22572704000000005</v>
      </c>
    </row>
    <row r="12" spans="1:16" x14ac:dyDescent="0.3">
      <c r="A12" s="4">
        <f t="shared" si="0"/>
        <v>7</v>
      </c>
      <c r="C12" s="67" t="s">
        <v>48</v>
      </c>
      <c r="D12" s="68" t="s">
        <v>2</v>
      </c>
      <c r="E12" s="69">
        <v>0.77100000000000002</v>
      </c>
      <c r="F12" s="70">
        <v>0.77100000000000002</v>
      </c>
      <c r="G12" s="71">
        <v>0</v>
      </c>
      <c r="H12" s="72">
        <v>12.489200863930888</v>
      </c>
      <c r="I12" s="73">
        <v>10.087</v>
      </c>
      <c r="J12" s="71">
        <v>-0.19234223951578056</v>
      </c>
      <c r="K12" s="44">
        <v>525</v>
      </c>
      <c r="L12" s="74">
        <v>424</v>
      </c>
      <c r="M12" s="71">
        <v>-0.19238095238095237</v>
      </c>
    </row>
    <row r="13" spans="1:16" x14ac:dyDescent="0.3">
      <c r="A13" s="4">
        <f t="shared" si="0"/>
        <v>8</v>
      </c>
      <c r="C13" s="42" t="s">
        <v>49</v>
      </c>
      <c r="D13" s="40" t="s">
        <v>11</v>
      </c>
      <c r="E13" s="29">
        <v>0.68200000000000005</v>
      </c>
      <c r="F13" s="53">
        <v>0.36599999999999999</v>
      </c>
      <c r="G13" s="33">
        <v>-0.46334310850439886</v>
      </c>
      <c r="H13" s="49">
        <v>11.047516198704106</v>
      </c>
      <c r="I13" s="30">
        <v>4.8449999999999998</v>
      </c>
      <c r="J13" s="33">
        <v>-0.56143988269794731</v>
      </c>
      <c r="K13" s="45">
        <v>525</v>
      </c>
      <c r="L13" s="56">
        <v>428.96199999999999</v>
      </c>
      <c r="M13" s="33">
        <v>-0.18292952380952382</v>
      </c>
    </row>
    <row r="14" spans="1:16" x14ac:dyDescent="0.3">
      <c r="A14" s="4">
        <f t="shared" si="0"/>
        <v>9</v>
      </c>
      <c r="C14" s="67" t="s">
        <v>49</v>
      </c>
      <c r="D14" s="68" t="s">
        <v>7</v>
      </c>
      <c r="E14" s="69">
        <v>3.4540000000000002</v>
      </c>
      <c r="F14" s="70">
        <v>2.9388000000000001</v>
      </c>
      <c r="G14" s="71">
        <v>-0.14916039374638104</v>
      </c>
      <c r="H14" s="72">
        <v>58.614625115705039</v>
      </c>
      <c r="I14" s="73">
        <v>41.968000000000004</v>
      </c>
      <c r="J14" s="71">
        <v>-0.28400122124545985</v>
      </c>
      <c r="K14" s="44">
        <v>550</v>
      </c>
      <c r="L14" s="74">
        <v>462.92099999999999</v>
      </c>
      <c r="M14" s="71">
        <v>-0.15832545454545455</v>
      </c>
    </row>
    <row r="15" spans="1:16" x14ac:dyDescent="0.3">
      <c r="A15" s="4">
        <f t="shared" si="0"/>
        <v>10</v>
      </c>
      <c r="C15" s="42" t="s">
        <v>38</v>
      </c>
      <c r="D15" s="40" t="s">
        <v>20</v>
      </c>
      <c r="E15" s="29">
        <v>4.5060000000000002</v>
      </c>
      <c r="F15" s="53">
        <v>4.2859999999999996</v>
      </c>
      <c r="G15" s="33">
        <v>-4.8823790501553624E-2</v>
      </c>
      <c r="H15" s="49">
        <v>76.46713977167542</v>
      </c>
      <c r="I15" s="30">
        <v>63.174999999999997</v>
      </c>
      <c r="J15" s="33">
        <v>-0.17382812815236268</v>
      </c>
      <c r="K15" s="45">
        <v>550</v>
      </c>
      <c r="L15" s="56">
        <v>477.678</v>
      </c>
      <c r="M15" s="33">
        <v>-0.13149454545454545</v>
      </c>
    </row>
    <row r="16" spans="1:16" x14ac:dyDescent="0.3">
      <c r="A16" s="4">
        <f t="shared" si="0"/>
        <v>11</v>
      </c>
      <c r="C16" s="22" t="s">
        <v>70</v>
      </c>
      <c r="D16" s="12" t="s">
        <v>77</v>
      </c>
      <c r="E16" s="5">
        <v>1.04</v>
      </c>
      <c r="F16" s="52">
        <v>0.74299999999999999</v>
      </c>
      <c r="G16" s="37">
        <v>-0.28557692307692312</v>
      </c>
      <c r="H16" s="48">
        <v>9.6266584387534717</v>
      </c>
      <c r="I16" s="6">
        <v>5.98</v>
      </c>
      <c r="J16" s="37">
        <v>-0.3788083333333333</v>
      </c>
      <c r="K16" s="44">
        <v>300</v>
      </c>
      <c r="L16" s="8">
        <v>260.834</v>
      </c>
      <c r="M16" s="37">
        <v>-0.13055333333333333</v>
      </c>
    </row>
    <row r="17" spans="1:13" x14ac:dyDescent="0.3">
      <c r="A17" s="4">
        <f t="shared" si="0"/>
        <v>12</v>
      </c>
      <c r="C17" s="42" t="s">
        <v>50</v>
      </c>
      <c r="D17" s="40" t="s">
        <v>15</v>
      </c>
      <c r="E17" s="29">
        <v>20.292999999999999</v>
      </c>
      <c r="F17" s="53">
        <v>17.765999999999998</v>
      </c>
      <c r="G17" s="33">
        <v>-0.12452569851672997</v>
      </c>
      <c r="H17" s="49">
        <v>344.37365010799141</v>
      </c>
      <c r="I17" s="30">
        <v>263.84500000000003</v>
      </c>
      <c r="J17" s="33">
        <v>-0.23384091693060305</v>
      </c>
      <c r="K17" s="45">
        <v>550</v>
      </c>
      <c r="L17" s="56">
        <v>481.28699999999998</v>
      </c>
      <c r="M17" s="33">
        <v>-0.12493272727272731</v>
      </c>
    </row>
    <row r="18" spans="1:13" x14ac:dyDescent="0.3">
      <c r="A18" s="4">
        <f t="shared" si="0"/>
        <v>13</v>
      </c>
      <c r="C18" s="22" t="s">
        <v>49</v>
      </c>
      <c r="D18" s="12" t="s">
        <v>4</v>
      </c>
      <c r="E18" s="5">
        <v>5.3659999999999997</v>
      </c>
      <c r="F18" s="52">
        <v>4.6959999999999997</v>
      </c>
      <c r="G18" s="37">
        <v>-0.12486023108460678</v>
      </c>
      <c r="H18" s="48">
        <v>91.061400802221542</v>
      </c>
      <c r="I18" s="6">
        <v>69.954999999999998</v>
      </c>
      <c r="J18" s="37">
        <v>-0.23178207908379364</v>
      </c>
      <c r="K18" s="44">
        <v>550</v>
      </c>
      <c r="L18" s="8">
        <v>482.767</v>
      </c>
      <c r="M18" s="37">
        <v>-0.12224181818181819</v>
      </c>
    </row>
    <row r="19" spans="1:13" x14ac:dyDescent="0.3">
      <c r="A19" s="4">
        <f t="shared" si="0"/>
        <v>14</v>
      </c>
      <c r="C19" s="42" t="s">
        <v>70</v>
      </c>
      <c r="D19" s="40" t="s">
        <v>37</v>
      </c>
      <c r="E19" s="29">
        <v>1.0309999999999999</v>
      </c>
      <c r="F19" s="53">
        <v>2.0299999999999998</v>
      </c>
      <c r="G19" s="33">
        <v>0.96896217264791462</v>
      </c>
      <c r="H19" s="49">
        <v>18.132366553532862</v>
      </c>
      <c r="I19" s="30">
        <v>31.594999999999999</v>
      </c>
      <c r="J19" s="33">
        <v>0.74246422311841664</v>
      </c>
      <c r="K19" s="45">
        <v>570</v>
      </c>
      <c r="L19" s="56">
        <v>504.38600000000002</v>
      </c>
      <c r="M19" s="33">
        <v>-0.11511228070175435</v>
      </c>
    </row>
    <row r="20" spans="1:13" x14ac:dyDescent="0.3">
      <c r="A20" s="4">
        <f t="shared" si="0"/>
        <v>15</v>
      </c>
      <c r="C20" s="22" t="s">
        <v>48</v>
      </c>
      <c r="D20" s="12" t="s">
        <v>76</v>
      </c>
      <c r="E20" s="5">
        <v>10.696</v>
      </c>
      <c r="F20" s="52">
        <v>9.6679999999999993</v>
      </c>
      <c r="G20" s="37">
        <v>-9.611069558713542E-2</v>
      </c>
      <c r="H20" s="48">
        <v>99.006479481641477</v>
      </c>
      <c r="I20" s="6">
        <v>81.534000000000006</v>
      </c>
      <c r="J20" s="37">
        <v>-0.17647814136125656</v>
      </c>
      <c r="K20" s="44">
        <v>300</v>
      </c>
      <c r="L20" s="8">
        <v>273.30399999999997</v>
      </c>
      <c r="M20" s="37">
        <v>-8.8986666666666756E-2</v>
      </c>
    </row>
    <row r="21" spans="1:13" x14ac:dyDescent="0.3">
      <c r="A21" s="4">
        <f t="shared" si="0"/>
        <v>16</v>
      </c>
      <c r="C21" s="42" t="s">
        <v>50</v>
      </c>
      <c r="D21" s="40" t="s">
        <v>17</v>
      </c>
      <c r="E21" s="29">
        <v>4.2949999999999999</v>
      </c>
      <c r="F21" s="53">
        <v>4.4610000000000003</v>
      </c>
      <c r="G21" s="33">
        <v>3.8649592549476225E-2</v>
      </c>
      <c r="H21" s="49">
        <v>72.886454797901891</v>
      </c>
      <c r="I21" s="30">
        <v>69.003</v>
      </c>
      <c r="J21" s="33">
        <v>-5.3280884749709073E-2</v>
      </c>
      <c r="K21" s="45">
        <v>550</v>
      </c>
      <c r="L21" s="56">
        <v>501.27800000000002</v>
      </c>
      <c r="M21" s="33">
        <v>-8.8585454545454509E-2</v>
      </c>
    </row>
    <row r="22" spans="1:13" x14ac:dyDescent="0.3">
      <c r="A22" s="4">
        <f t="shared" si="0"/>
        <v>17</v>
      </c>
      <c r="C22" s="22" t="s">
        <v>49</v>
      </c>
      <c r="D22" s="12" t="s">
        <v>12</v>
      </c>
      <c r="E22" s="5">
        <v>0.6</v>
      </c>
      <c r="F22" s="52">
        <v>0.6</v>
      </c>
      <c r="G22" s="37">
        <v>0</v>
      </c>
      <c r="H22" s="48">
        <v>10.182042579450789</v>
      </c>
      <c r="I22" s="6">
        <v>9.35</v>
      </c>
      <c r="J22" s="37">
        <v>-8.1716666666666882E-2</v>
      </c>
      <c r="K22" s="44">
        <v>550</v>
      </c>
      <c r="L22" s="8">
        <v>505</v>
      </c>
      <c r="M22" s="37">
        <v>-8.1818181818181818E-2</v>
      </c>
    </row>
    <row r="23" spans="1:13" x14ac:dyDescent="0.3">
      <c r="A23" s="4">
        <f t="shared" si="0"/>
        <v>18</v>
      </c>
      <c r="C23" s="42" t="s">
        <v>38</v>
      </c>
      <c r="D23" s="40" t="s">
        <v>18</v>
      </c>
      <c r="E23" s="29">
        <v>1.143</v>
      </c>
      <c r="F23" s="53">
        <v>1.343</v>
      </c>
      <c r="G23" s="33">
        <v>0.17497812773403321</v>
      </c>
      <c r="H23" s="49">
        <v>22.923480407281708</v>
      </c>
      <c r="I23" s="30">
        <v>24.777999999999999</v>
      </c>
      <c r="J23" s="33">
        <v>8.0900437445319023E-2</v>
      </c>
      <c r="K23" s="45">
        <v>650</v>
      </c>
      <c r="L23" s="56">
        <v>597.91499999999996</v>
      </c>
      <c r="M23" s="33">
        <v>-8.0130769230769283E-2</v>
      </c>
    </row>
    <row r="24" spans="1:13" x14ac:dyDescent="0.3">
      <c r="A24" s="4">
        <f t="shared" si="0"/>
        <v>19</v>
      </c>
      <c r="C24" s="22" t="s">
        <v>38</v>
      </c>
      <c r="D24" s="12" t="s">
        <v>27</v>
      </c>
      <c r="E24" s="5">
        <v>1.6</v>
      </c>
      <c r="F24" s="52">
        <v>1.6</v>
      </c>
      <c r="G24" s="37">
        <v>0</v>
      </c>
      <c r="H24" s="48">
        <v>27.152113545202102</v>
      </c>
      <c r="I24" s="6">
        <v>25.024999999999999</v>
      </c>
      <c r="J24" s="37">
        <v>-7.8340625000000191E-2</v>
      </c>
      <c r="K24" s="44">
        <v>550</v>
      </c>
      <c r="L24" s="8">
        <v>506.875</v>
      </c>
      <c r="M24" s="37">
        <v>-7.8409090909090914E-2</v>
      </c>
    </row>
    <row r="25" spans="1:13" x14ac:dyDescent="0.3">
      <c r="A25" s="4">
        <f t="shared" si="0"/>
        <v>20</v>
      </c>
      <c r="C25" s="42" t="s">
        <v>48</v>
      </c>
      <c r="D25" s="40" t="s">
        <v>1</v>
      </c>
      <c r="E25" s="29">
        <v>3.2970000000000002</v>
      </c>
      <c r="F25" s="53">
        <v>3.097</v>
      </c>
      <c r="G25" s="33">
        <v>-6.0661207158022493E-2</v>
      </c>
      <c r="H25" s="49">
        <v>57.98488120950325</v>
      </c>
      <c r="I25" s="30">
        <v>51.451000000000001</v>
      </c>
      <c r="J25" s="33">
        <v>-0.11268249711327165</v>
      </c>
      <c r="K25" s="45">
        <v>570</v>
      </c>
      <c r="L25" s="56">
        <v>538.43299999999999</v>
      </c>
      <c r="M25" s="33">
        <v>-5.5380701754385975E-2</v>
      </c>
    </row>
    <row r="26" spans="1:13" ht="15" x14ac:dyDescent="0.25">
      <c r="A26" s="4">
        <f t="shared" si="0"/>
        <v>21</v>
      </c>
      <c r="C26" s="67" t="s">
        <v>38</v>
      </c>
      <c r="D26" s="68" t="s">
        <v>56</v>
      </c>
      <c r="E26" s="69">
        <v>3.4</v>
      </c>
      <c r="F26" s="70">
        <v>3.8</v>
      </c>
      <c r="G26" s="71">
        <v>0.11764705882352938</v>
      </c>
      <c r="H26" s="72">
        <v>68.18883060783709</v>
      </c>
      <c r="I26" s="73">
        <v>72.033000000000001</v>
      </c>
      <c r="J26" s="71">
        <v>5.6375352941176446E-2</v>
      </c>
      <c r="K26" s="44">
        <v>650</v>
      </c>
      <c r="L26" s="74">
        <v>614.31600000000003</v>
      </c>
      <c r="M26" s="71">
        <v>-5.4898461538461493E-2</v>
      </c>
    </row>
    <row r="27" spans="1:13" ht="15" x14ac:dyDescent="0.25">
      <c r="A27" s="4">
        <f t="shared" si="0"/>
        <v>22</v>
      </c>
      <c r="C27" s="42" t="s">
        <v>51</v>
      </c>
      <c r="D27" s="40" t="s">
        <v>33</v>
      </c>
      <c r="E27" s="29">
        <v>1.0860000000000001</v>
      </c>
      <c r="F27" s="53">
        <v>1.0860000000000001</v>
      </c>
      <c r="G27" s="33">
        <v>0</v>
      </c>
      <c r="H27" s="49">
        <v>17.591792656587479</v>
      </c>
      <c r="I27" s="30">
        <v>16.672000000000001</v>
      </c>
      <c r="J27" s="33">
        <v>-5.2285328422345304E-2</v>
      </c>
      <c r="K27" s="45">
        <v>525</v>
      </c>
      <c r="L27" s="56">
        <v>500.18400000000003</v>
      </c>
      <c r="M27" s="33">
        <v>-4.7268571428571382E-2</v>
      </c>
    </row>
    <row r="28" spans="1:13" ht="15" x14ac:dyDescent="0.25">
      <c r="A28" s="4">
        <f t="shared" si="0"/>
        <v>23</v>
      </c>
      <c r="C28" s="22" t="s">
        <v>48</v>
      </c>
      <c r="D28" s="12" t="s">
        <v>53</v>
      </c>
      <c r="E28" s="5">
        <v>12.016999999999999</v>
      </c>
      <c r="F28" s="52">
        <v>10.3</v>
      </c>
      <c r="G28" s="37">
        <v>-0.14288091869851036</v>
      </c>
      <c r="H28" s="48">
        <v>241.00740512187596</v>
      </c>
      <c r="I28" s="6">
        <v>198.3563</v>
      </c>
      <c r="J28" s="37">
        <v>-0.17697010222697329</v>
      </c>
      <c r="K28" s="44">
        <v>650</v>
      </c>
      <c r="L28" s="8">
        <v>624.14829999999995</v>
      </c>
      <c r="M28" s="37">
        <v>-3.9771846153846234E-2</v>
      </c>
    </row>
    <row r="29" spans="1:13" ht="15" x14ac:dyDescent="0.25">
      <c r="A29" s="4">
        <f t="shared" si="0"/>
        <v>24</v>
      </c>
      <c r="C29" s="42" t="s">
        <v>38</v>
      </c>
      <c r="D29" s="40" t="s">
        <v>22</v>
      </c>
      <c r="E29" s="29">
        <v>6.3040000000000003</v>
      </c>
      <c r="F29" s="53">
        <v>5.7320000000000002</v>
      </c>
      <c r="G29" s="33">
        <v>-9.0736040609137064E-2</v>
      </c>
      <c r="H29" s="49">
        <v>102.11663066954645</v>
      </c>
      <c r="I29" s="30">
        <v>89.18</v>
      </c>
      <c r="J29" s="33">
        <v>-0.126684856175973</v>
      </c>
      <c r="K29" s="45">
        <v>525</v>
      </c>
      <c r="L29" s="56">
        <v>504.20400000000001</v>
      </c>
      <c r="M29" s="33">
        <v>-3.9611428571428554E-2</v>
      </c>
    </row>
    <row r="30" spans="1:13" ht="15" x14ac:dyDescent="0.25">
      <c r="A30" s="4">
        <f t="shared" si="0"/>
        <v>25</v>
      </c>
      <c r="C30" s="22" t="s">
        <v>48</v>
      </c>
      <c r="D30" s="12" t="s">
        <v>74</v>
      </c>
      <c r="E30" s="5">
        <v>3.61</v>
      </c>
      <c r="F30" s="52">
        <v>3.4430000000000001</v>
      </c>
      <c r="G30" s="37">
        <v>-4.6260387811634301E-2</v>
      </c>
      <c r="H30" s="48">
        <v>33.415612465288497</v>
      </c>
      <c r="I30" s="6">
        <v>30.61</v>
      </c>
      <c r="J30" s="37">
        <v>-8.396112650046185E-2</v>
      </c>
      <c r="K30" s="44">
        <v>300</v>
      </c>
      <c r="L30" s="8">
        <v>288.12099999999998</v>
      </c>
      <c r="M30" s="37">
        <v>-3.9596666666666731E-2</v>
      </c>
    </row>
    <row r="31" spans="1:13" ht="15" x14ac:dyDescent="0.25">
      <c r="A31" s="4">
        <f t="shared" si="0"/>
        <v>26</v>
      </c>
      <c r="C31" s="42" t="s">
        <v>48</v>
      </c>
      <c r="D31" s="40" t="s">
        <v>75</v>
      </c>
      <c r="E31" s="29">
        <v>6.9470000000000001</v>
      </c>
      <c r="F31" s="53">
        <v>5.7805</v>
      </c>
      <c r="G31" s="33">
        <v>-0.16791420757161366</v>
      </c>
      <c r="H31" s="49">
        <v>64.304227090404197</v>
      </c>
      <c r="I31" s="30">
        <v>52.093000000000004</v>
      </c>
      <c r="J31" s="33">
        <v>-0.18989773523343406</v>
      </c>
      <c r="K31" s="45">
        <v>300</v>
      </c>
      <c r="L31" s="56">
        <v>292.05099999999999</v>
      </c>
      <c r="M31" s="33">
        <v>-2.6496666666666707E-2</v>
      </c>
    </row>
    <row r="32" spans="1:13" ht="15" x14ac:dyDescent="0.25">
      <c r="A32" s="4">
        <f t="shared" si="0"/>
        <v>27</v>
      </c>
      <c r="C32" s="67" t="s">
        <v>38</v>
      </c>
      <c r="D32" s="68" t="s">
        <v>19</v>
      </c>
      <c r="E32" s="69">
        <v>5.9740000000000002</v>
      </c>
      <c r="F32" s="70">
        <v>5.6689999999999996</v>
      </c>
      <c r="G32" s="71">
        <v>-5.1054569802477502E-2</v>
      </c>
      <c r="H32" s="72">
        <v>105.0657204566492</v>
      </c>
      <c r="I32" s="73">
        <v>98.236999999999995</v>
      </c>
      <c r="J32" s="71">
        <v>-6.4994752112957549E-2</v>
      </c>
      <c r="K32" s="44">
        <v>570</v>
      </c>
      <c r="L32" s="74">
        <v>558.62400000000002</v>
      </c>
      <c r="M32" s="71">
        <v>-1.9957894736842063E-2</v>
      </c>
    </row>
    <row r="33" spans="1:13" x14ac:dyDescent="0.3">
      <c r="A33" s="4">
        <f t="shared" si="0"/>
        <v>28</v>
      </c>
      <c r="C33" s="42" t="s">
        <v>49</v>
      </c>
      <c r="D33" s="40" t="s">
        <v>5</v>
      </c>
      <c r="E33" s="29">
        <v>3.2149999999999999</v>
      </c>
      <c r="F33" s="53">
        <v>3.0819999999999999</v>
      </c>
      <c r="G33" s="33">
        <v>-4.1368584758942464E-2</v>
      </c>
      <c r="H33" s="49">
        <v>54.558778154890469</v>
      </c>
      <c r="I33" s="30">
        <v>51.389000000000003</v>
      </c>
      <c r="J33" s="33">
        <v>-5.8098408030538666E-2</v>
      </c>
      <c r="K33" s="45">
        <v>550</v>
      </c>
      <c r="L33" s="56">
        <v>540.36300000000006</v>
      </c>
      <c r="M33" s="33">
        <v>-1.7521818181818079E-2</v>
      </c>
    </row>
    <row r="34" spans="1:13" x14ac:dyDescent="0.3">
      <c r="A34" s="4">
        <f t="shared" si="0"/>
        <v>29</v>
      </c>
      <c r="C34" s="42" t="s">
        <v>38</v>
      </c>
      <c r="D34" s="40" t="s">
        <v>26</v>
      </c>
      <c r="E34" s="29">
        <v>4.6120000000000001</v>
      </c>
      <c r="F34" s="53">
        <v>3.5659999999999998</v>
      </c>
      <c r="G34" s="33">
        <v>-0.22679965307892461</v>
      </c>
      <c r="H34" s="49">
        <v>78.265967294045055</v>
      </c>
      <c r="I34" s="30">
        <v>59.57</v>
      </c>
      <c r="J34" s="33">
        <v>-0.23887735551525671</v>
      </c>
      <c r="K34" s="45">
        <v>550</v>
      </c>
      <c r="L34" s="56">
        <v>541.36300000000006</v>
      </c>
      <c r="M34" s="33">
        <v>-1.570363636363626E-2</v>
      </c>
    </row>
    <row r="35" spans="1:13" x14ac:dyDescent="0.3">
      <c r="A35" s="4">
        <f t="shared" si="0"/>
        <v>30</v>
      </c>
      <c r="C35" s="22" t="s">
        <v>38</v>
      </c>
      <c r="D35" s="12" t="s">
        <v>29</v>
      </c>
      <c r="E35" s="5">
        <v>4.2</v>
      </c>
      <c r="F35" s="52">
        <v>5</v>
      </c>
      <c r="G35" s="37">
        <v>0.19047619047619044</v>
      </c>
      <c r="H35" s="48">
        <v>84.233261339092877</v>
      </c>
      <c r="I35" s="6">
        <v>99.766999999999996</v>
      </c>
      <c r="J35" s="37">
        <v>0.18441335897435887</v>
      </c>
      <c r="K35" s="44">
        <v>650</v>
      </c>
      <c r="L35" s="8">
        <v>646.64</v>
      </c>
      <c r="M35" s="37">
        <v>-5.1692307692307905E-3</v>
      </c>
    </row>
    <row r="36" spans="1:13" x14ac:dyDescent="0.3">
      <c r="A36" s="4">
        <f t="shared" si="0"/>
        <v>31</v>
      </c>
      <c r="C36" s="42" t="s">
        <v>50</v>
      </c>
      <c r="D36" s="40" t="s">
        <v>14</v>
      </c>
      <c r="E36" s="29">
        <v>13.853999999999999</v>
      </c>
      <c r="F36" s="53">
        <v>12.488</v>
      </c>
      <c r="G36" s="33">
        <v>-9.85996824021943E-2</v>
      </c>
      <c r="H36" s="49">
        <v>224.41684665226782</v>
      </c>
      <c r="I36" s="30">
        <v>201.614</v>
      </c>
      <c r="J36" s="33">
        <v>-0.10160933545065202</v>
      </c>
      <c r="K36" s="45">
        <v>525</v>
      </c>
      <c r="L36" s="56">
        <v>523.20600000000002</v>
      </c>
      <c r="M36" s="33">
        <v>-3.4171428571428243E-3</v>
      </c>
    </row>
    <row r="37" spans="1:13" x14ac:dyDescent="0.3">
      <c r="A37" s="4">
        <f t="shared" si="0"/>
        <v>32</v>
      </c>
      <c r="C37" s="22" t="s">
        <v>51</v>
      </c>
      <c r="D37" s="12" t="s">
        <v>34</v>
      </c>
      <c r="E37" s="5">
        <v>19.593</v>
      </c>
      <c r="F37" s="52">
        <v>18.861000000000001</v>
      </c>
      <c r="G37" s="37">
        <v>-3.7360281733272049E-2</v>
      </c>
      <c r="H37" s="48">
        <v>362.72138228941685</v>
      </c>
      <c r="I37" s="6">
        <v>349.38799999999998</v>
      </c>
      <c r="J37" s="37">
        <v>-3.6759294986304709E-2</v>
      </c>
      <c r="K37" s="44">
        <v>600</v>
      </c>
      <c r="L37" s="8">
        <v>600.32600000000002</v>
      </c>
      <c r="M37" s="37">
        <v>5.4333333333336971E-4</v>
      </c>
    </row>
    <row r="38" spans="1:13" x14ac:dyDescent="0.3">
      <c r="A38" s="4">
        <f t="shared" si="0"/>
        <v>33</v>
      </c>
      <c r="C38" s="42" t="s">
        <v>50</v>
      </c>
      <c r="D38" s="40" t="s">
        <v>13</v>
      </c>
      <c r="E38" s="29">
        <v>4.4669999999999996</v>
      </c>
      <c r="F38" s="53">
        <v>4.4000000000000004</v>
      </c>
      <c r="G38" s="33">
        <v>-1.4998880680546068E-2</v>
      </c>
      <c r="H38" s="49">
        <v>72.35961123110151</v>
      </c>
      <c r="I38" s="30">
        <v>71.349000000000004</v>
      </c>
      <c r="J38" s="33">
        <v>-1.3966509961943067E-2</v>
      </c>
      <c r="K38" s="45">
        <v>525</v>
      </c>
      <c r="L38" s="56">
        <v>525.51199999999994</v>
      </c>
      <c r="M38" s="33">
        <v>9.7523809523798787E-4</v>
      </c>
    </row>
    <row r="39" spans="1:13" x14ac:dyDescent="0.3">
      <c r="A39" s="4">
        <f t="shared" si="0"/>
        <v>34</v>
      </c>
      <c r="C39" s="67" t="s">
        <v>38</v>
      </c>
      <c r="D39" s="68" t="s">
        <v>21</v>
      </c>
      <c r="E39" s="69">
        <v>1.4</v>
      </c>
      <c r="F39" s="70">
        <v>1.8</v>
      </c>
      <c r="G39" s="71">
        <v>0.28571428571428581</v>
      </c>
      <c r="H39" s="72">
        <v>26.99784017278618</v>
      </c>
      <c r="I39" s="73">
        <v>35.103000000000002</v>
      </c>
      <c r="J39" s="71">
        <v>0.30021511999999989</v>
      </c>
      <c r="K39" s="44">
        <v>625</v>
      </c>
      <c r="L39" s="74">
        <v>632</v>
      </c>
      <c r="M39" s="71">
        <v>1.12E-2</v>
      </c>
    </row>
    <row r="40" spans="1:13" x14ac:dyDescent="0.3">
      <c r="A40" s="4">
        <f t="shared" si="0"/>
        <v>35</v>
      </c>
      <c r="C40" s="42" t="s">
        <v>38</v>
      </c>
      <c r="D40" s="40" t="s">
        <v>24</v>
      </c>
      <c r="E40" s="29">
        <v>3.8</v>
      </c>
      <c r="F40" s="53">
        <v>4.2</v>
      </c>
      <c r="G40" s="33">
        <v>0.10526315789473695</v>
      </c>
      <c r="H40" s="49">
        <v>76.211045973464991</v>
      </c>
      <c r="I40" s="30">
        <v>86.010999999999996</v>
      </c>
      <c r="J40" s="33">
        <v>0.12858968016194311</v>
      </c>
      <c r="K40" s="45">
        <v>650</v>
      </c>
      <c r="L40" s="56">
        <v>663.66700000000003</v>
      </c>
      <c r="M40" s="33">
        <v>2.1026153846153892E-2</v>
      </c>
    </row>
    <row r="41" spans="1:13" x14ac:dyDescent="0.3">
      <c r="A41" s="4">
        <f t="shared" si="0"/>
        <v>36</v>
      </c>
      <c r="C41" s="22" t="s">
        <v>51</v>
      </c>
      <c r="D41" s="12" t="s">
        <v>32</v>
      </c>
      <c r="E41" s="5">
        <v>5.9560000000000004</v>
      </c>
      <c r="F41" s="52">
        <v>6.0670000000000002</v>
      </c>
      <c r="G41" s="37">
        <v>1.8636668905305534E-2</v>
      </c>
      <c r="H41" s="48">
        <v>110.26226473310709</v>
      </c>
      <c r="I41" s="6">
        <v>115.529</v>
      </c>
      <c r="J41" s="37">
        <v>4.7765527759122212E-2</v>
      </c>
      <c r="K41" s="44">
        <v>600</v>
      </c>
      <c r="L41" s="8">
        <v>617.10900000000004</v>
      </c>
      <c r="M41" s="37">
        <v>2.8515000000000061E-2</v>
      </c>
    </row>
    <row r="42" spans="1:13" x14ac:dyDescent="0.3">
      <c r="A42" s="4">
        <f t="shared" si="0"/>
        <v>37</v>
      </c>
      <c r="C42" s="42" t="s">
        <v>49</v>
      </c>
      <c r="D42" s="40" t="s">
        <v>8</v>
      </c>
      <c r="E42" s="29">
        <v>1.548</v>
      </c>
      <c r="F42" s="53">
        <v>1.548</v>
      </c>
      <c r="G42" s="33">
        <v>0</v>
      </c>
      <c r="H42" s="49">
        <v>26.269669854983032</v>
      </c>
      <c r="I42" s="30">
        <v>27.111000000000001</v>
      </c>
      <c r="J42" s="33">
        <v>3.2026673713882944E-2</v>
      </c>
      <c r="K42" s="45">
        <v>550</v>
      </c>
      <c r="L42" s="56">
        <v>567.57100000000003</v>
      </c>
      <c r="M42" s="33">
        <v>3.1947272727272776E-2</v>
      </c>
    </row>
    <row r="43" spans="1:13" x14ac:dyDescent="0.3">
      <c r="A43" s="4">
        <f t="shared" si="0"/>
        <v>38</v>
      </c>
      <c r="C43" s="22" t="s">
        <v>49</v>
      </c>
      <c r="D43" s="12" t="s">
        <v>6</v>
      </c>
      <c r="E43" s="5">
        <v>8.4600000000000009</v>
      </c>
      <c r="F43" s="52">
        <v>7.093</v>
      </c>
      <c r="G43" s="37">
        <v>-0.16158392434988189</v>
      </c>
      <c r="H43" s="48">
        <v>143.56680037025615</v>
      </c>
      <c r="I43" s="6">
        <v>125.76430000000001</v>
      </c>
      <c r="J43" s="37">
        <v>-0.12400151235761903</v>
      </c>
      <c r="K43" s="44">
        <v>550</v>
      </c>
      <c r="L43" s="8">
        <v>574.70000000000005</v>
      </c>
      <c r="M43" s="37">
        <v>4.4999999999999998E-2</v>
      </c>
    </row>
    <row r="44" spans="1:13" x14ac:dyDescent="0.3">
      <c r="A44" s="4">
        <f t="shared" si="0"/>
        <v>39</v>
      </c>
      <c r="C44" s="22" t="s">
        <v>38</v>
      </c>
      <c r="D44" s="12" t="s">
        <v>25</v>
      </c>
      <c r="E44" s="5">
        <v>0.8</v>
      </c>
      <c r="F44" s="52">
        <v>1</v>
      </c>
      <c r="G44" s="37">
        <v>0.24999999999999994</v>
      </c>
      <c r="H44" s="48">
        <v>16.044430731255787</v>
      </c>
      <c r="I44" s="6">
        <v>20.983000000000001</v>
      </c>
      <c r="J44" s="37">
        <v>0.30780582692307684</v>
      </c>
      <c r="K44" s="44">
        <v>650</v>
      </c>
      <c r="L44" s="8">
        <v>680</v>
      </c>
      <c r="M44" s="37">
        <v>4.6153846153846156E-2</v>
      </c>
    </row>
    <row r="45" spans="1:13" x14ac:dyDescent="0.3">
      <c r="A45" s="4">
        <f t="shared" si="0"/>
        <v>40</v>
      </c>
      <c r="C45" s="42" t="s">
        <v>51</v>
      </c>
      <c r="D45" s="40" t="s">
        <v>31</v>
      </c>
      <c r="E45" s="29">
        <v>11.176</v>
      </c>
      <c r="F45" s="53">
        <v>10.842000000000001</v>
      </c>
      <c r="G45" s="33">
        <v>-2.988546886184678E-2</v>
      </c>
      <c r="H45" s="49">
        <v>206.89910521444003</v>
      </c>
      <c r="I45" s="30">
        <v>216.696</v>
      </c>
      <c r="J45" s="33">
        <v>4.7351073729419976E-2</v>
      </c>
      <c r="K45" s="45">
        <v>600</v>
      </c>
      <c r="L45" s="56">
        <v>647.71699999999998</v>
      </c>
      <c r="M45" s="33">
        <v>7.9528333333333312E-2</v>
      </c>
    </row>
    <row r="46" spans="1:13" x14ac:dyDescent="0.3">
      <c r="A46" s="4">
        <f t="shared" si="0"/>
        <v>41</v>
      </c>
      <c r="C46" s="22" t="s">
        <v>50</v>
      </c>
      <c r="D46" s="12" t="s">
        <v>16</v>
      </c>
      <c r="E46" s="5">
        <v>0.40200000000000002</v>
      </c>
      <c r="F46" s="52">
        <v>0.46899999999999997</v>
      </c>
      <c r="G46" s="37">
        <v>0.16666666666666652</v>
      </c>
      <c r="H46" s="48">
        <v>6.8219685282320288</v>
      </c>
      <c r="I46" s="6">
        <v>8.5939999999999994</v>
      </c>
      <c r="J46" s="37">
        <v>0.25975368611487976</v>
      </c>
      <c r="K46" s="44">
        <v>550</v>
      </c>
      <c r="L46" s="8">
        <v>593.81700000000001</v>
      </c>
      <c r="M46" s="37">
        <v>7.9667272727272739E-2</v>
      </c>
    </row>
    <row r="47" spans="1:13" x14ac:dyDescent="0.3">
      <c r="A47" s="4">
        <f t="shared" si="0"/>
        <v>42</v>
      </c>
      <c r="C47" s="42" t="s">
        <v>38</v>
      </c>
      <c r="D47" s="40" t="s">
        <v>28</v>
      </c>
      <c r="E47" s="29">
        <v>1.9</v>
      </c>
      <c r="F47" s="53">
        <v>2.4</v>
      </c>
      <c r="G47" s="33">
        <v>0.26315789473684209</v>
      </c>
      <c r="H47" s="49">
        <v>38.105522986732495</v>
      </c>
      <c r="I47" s="30">
        <v>52.92</v>
      </c>
      <c r="J47" s="33">
        <v>0.38877506072874479</v>
      </c>
      <c r="K47" s="45">
        <v>650</v>
      </c>
      <c r="L47" s="56">
        <v>714.58299999999997</v>
      </c>
      <c r="M47" s="33">
        <v>9.9358461538461493E-2</v>
      </c>
    </row>
    <row r="48" spans="1:13" x14ac:dyDescent="0.3">
      <c r="A48" s="4">
        <f t="shared" si="0"/>
        <v>43</v>
      </c>
      <c r="C48" s="22" t="s">
        <v>51</v>
      </c>
      <c r="D48" s="12" t="s">
        <v>36</v>
      </c>
      <c r="E48" s="5">
        <v>2.4449999999999998</v>
      </c>
      <c r="F48" s="52">
        <v>2.8119999999999998</v>
      </c>
      <c r="G48" s="37">
        <v>0.15010224948875256</v>
      </c>
      <c r="H48" s="48">
        <v>43.377815489046597</v>
      </c>
      <c r="I48" s="6">
        <v>55.918999999999997</v>
      </c>
      <c r="J48" s="37">
        <v>0.28911517026762668</v>
      </c>
      <c r="K48" s="44">
        <v>575</v>
      </c>
      <c r="L48" s="8">
        <v>644.452</v>
      </c>
      <c r="M48" s="37">
        <v>0.12078608695652174</v>
      </c>
    </row>
    <row r="49" spans="1:15" x14ac:dyDescent="0.3">
      <c r="A49" s="4">
        <f t="shared" si="0"/>
        <v>44</v>
      </c>
      <c r="C49" s="42" t="s">
        <v>51</v>
      </c>
      <c r="D49" s="40" t="s">
        <v>35</v>
      </c>
      <c r="E49" s="29">
        <v>2</v>
      </c>
      <c r="F49" s="53">
        <v>1.6</v>
      </c>
      <c r="G49" s="33">
        <v>-0.19999999999999996</v>
      </c>
      <c r="H49" s="49">
        <v>40.111076828139467</v>
      </c>
      <c r="I49" s="30">
        <v>36.646000000000001</v>
      </c>
      <c r="J49" s="33">
        <v>-8.6387030769230835E-2</v>
      </c>
      <c r="K49" s="45">
        <v>650</v>
      </c>
      <c r="L49" s="56">
        <v>742.25</v>
      </c>
      <c r="M49" s="33">
        <v>0.14192307692307693</v>
      </c>
    </row>
    <row r="50" spans="1:15" x14ac:dyDescent="0.3">
      <c r="A50" s="4">
        <f t="shared" si="0"/>
        <v>45</v>
      </c>
      <c r="C50" s="22" t="s">
        <v>51</v>
      </c>
      <c r="D50" s="12" t="s">
        <v>30</v>
      </c>
      <c r="E50" s="5">
        <v>1.169</v>
      </c>
      <c r="F50" s="52">
        <v>1.169</v>
      </c>
      <c r="G50" s="37">
        <v>0</v>
      </c>
      <c r="H50" s="48">
        <v>23.444924406047519</v>
      </c>
      <c r="I50" s="6">
        <v>31.474</v>
      </c>
      <c r="J50" s="37">
        <v>0.34246540764624578</v>
      </c>
      <c r="K50" s="44">
        <v>650</v>
      </c>
      <c r="L50" s="8">
        <v>872.54100000000005</v>
      </c>
      <c r="M50" s="37">
        <v>0.34237076923076931</v>
      </c>
    </row>
    <row r="51" spans="1:15" x14ac:dyDescent="0.3">
      <c r="A51" s="4">
        <f t="shared" si="0"/>
        <v>46</v>
      </c>
      <c r="C51" s="42" t="s">
        <v>49</v>
      </c>
      <c r="D51" s="40" t="s">
        <v>9</v>
      </c>
      <c r="E51" s="29">
        <v>0.13400000000000001</v>
      </c>
      <c r="F51" s="53">
        <v>0.13400000000000001</v>
      </c>
      <c r="G51" s="33">
        <v>0</v>
      </c>
      <c r="H51" s="49">
        <v>2.1706263498920091</v>
      </c>
      <c r="I51" s="30">
        <v>25.209</v>
      </c>
      <c r="J51" s="33">
        <v>10.613698507462685</v>
      </c>
      <c r="K51" s="45">
        <v>525</v>
      </c>
      <c r="L51" s="56">
        <v>6096.7659999999996</v>
      </c>
      <c r="M51" s="33">
        <v>10.612887619047619</v>
      </c>
      <c r="N51" s="21"/>
      <c r="O51" s="21"/>
    </row>
    <row r="52" spans="1:15" x14ac:dyDescent="0.3">
      <c r="A52" s="4">
        <f t="shared" si="0"/>
        <v>47</v>
      </c>
      <c r="C52" s="67" t="s">
        <v>52</v>
      </c>
      <c r="D52" s="68" t="s">
        <v>78</v>
      </c>
      <c r="E52" s="69" t="s">
        <v>45</v>
      </c>
      <c r="F52" s="70">
        <v>0.39200000000000002</v>
      </c>
      <c r="G52" s="71" t="s">
        <v>45</v>
      </c>
      <c r="H52" s="72">
        <v>0</v>
      </c>
      <c r="I52" s="73">
        <v>3.363</v>
      </c>
      <c r="J52" s="71" t="s">
        <v>45</v>
      </c>
      <c r="K52" s="44">
        <v>300</v>
      </c>
      <c r="L52" s="75" t="s">
        <v>45</v>
      </c>
      <c r="M52" s="71" t="s">
        <v>45</v>
      </c>
    </row>
    <row r="53" spans="1:15" ht="15" thickBot="1" x14ac:dyDescent="0.35">
      <c r="C53" s="23"/>
      <c r="D53" s="23" t="s">
        <v>44</v>
      </c>
      <c r="E53" s="9">
        <v>205.05799999999999</v>
      </c>
      <c r="F53" s="54">
        <v>194.6995</v>
      </c>
      <c r="G53" s="14">
        <v>-5.0514976250621742E-2</v>
      </c>
      <c r="H53" s="50">
        <v>3472.2273989509422</v>
      </c>
      <c r="I53" s="10">
        <v>3201.4009999999998</v>
      </c>
      <c r="J53" s="14">
        <v>-7.7997886610988276E-2</v>
      </c>
      <c r="K53" s="46">
        <v>570</v>
      </c>
      <c r="L53" s="11">
        <v>532.86699999999996</v>
      </c>
      <c r="M53" s="14">
        <v>-6.5145614035087784E-2</v>
      </c>
    </row>
    <row r="54" spans="1:15" ht="15" thickBot="1" x14ac:dyDescent="0.35">
      <c r="C54" s="103"/>
      <c r="D54" s="107" t="s">
        <v>73</v>
      </c>
      <c r="E54" s="111">
        <v>182.76499999999999</v>
      </c>
      <c r="F54" s="108">
        <v>174.673</v>
      </c>
      <c r="G54" s="110">
        <v>-4.3999999999999997E-2</v>
      </c>
      <c r="H54" s="101">
        <v>3265.9</v>
      </c>
      <c r="I54" s="101">
        <v>3027.8</v>
      </c>
      <c r="J54" s="109">
        <v>-7.2999999999999995E-2</v>
      </c>
      <c r="K54" s="112">
        <v>570</v>
      </c>
      <c r="L54" s="101">
        <v>561.79999999999995</v>
      </c>
      <c r="M54" s="110">
        <v>-1.4E-2</v>
      </c>
    </row>
    <row r="55" spans="1:15" x14ac:dyDescent="0.3">
      <c r="C55" s="78"/>
      <c r="D55" s="78"/>
      <c r="E55" s="79"/>
      <c r="F55" s="82"/>
      <c r="G55" s="83"/>
      <c r="H55" s="80"/>
      <c r="I55" s="80"/>
      <c r="J55" s="83"/>
      <c r="K55" s="81"/>
      <c r="L55" s="80"/>
      <c r="M55" s="83"/>
    </row>
    <row r="56" spans="1:15" x14ac:dyDescent="0.3">
      <c r="C56" s="78"/>
      <c r="D56" s="88" t="s">
        <v>60</v>
      </c>
      <c r="E56" s="79"/>
      <c r="F56" s="80"/>
      <c r="G56" s="81"/>
      <c r="H56" s="82"/>
      <c r="I56" s="80"/>
      <c r="J56" s="80"/>
      <c r="K56" s="83"/>
      <c r="L56" s="83"/>
      <c r="M56" s="83"/>
    </row>
    <row r="57" spans="1:15" x14ac:dyDescent="0.3">
      <c r="E57" s="24"/>
      <c r="F57" s="25" t="s">
        <v>61</v>
      </c>
      <c r="G57" s="26">
        <f>(I53-3507)/3507</f>
        <v>-8.7139720558882278E-2</v>
      </c>
    </row>
    <row r="58" spans="1:15" x14ac:dyDescent="0.3">
      <c r="C58" s="4" t="s">
        <v>62</v>
      </c>
      <c r="E58" s="24"/>
      <c r="F58" s="25"/>
      <c r="G58" s="26"/>
    </row>
    <row r="59" spans="1:15" x14ac:dyDescent="0.3">
      <c r="C59" s="4" t="s">
        <v>63</v>
      </c>
    </row>
    <row r="60" spans="1:15" x14ac:dyDescent="0.3">
      <c r="C60" s="4" t="s">
        <v>58</v>
      </c>
    </row>
    <row r="61" spans="1:15" x14ac:dyDescent="0.3">
      <c r="C61" s="4" t="s">
        <v>64</v>
      </c>
    </row>
    <row r="62" spans="1:15" x14ac:dyDescent="0.3">
      <c r="C62" s="4" t="s">
        <v>65</v>
      </c>
    </row>
    <row r="63" spans="1:15" x14ac:dyDescent="0.3">
      <c r="C63" s="4" t="s">
        <v>71</v>
      </c>
    </row>
  </sheetData>
  <sortState ref="C7:M51">
    <sortCondition ref="M7:M51"/>
  </sortState>
  <mergeCells count="3">
    <mergeCell ref="E4:G4"/>
    <mergeCell ref="H4:J4"/>
    <mergeCell ref="K4:M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3"/>
  <sheetViews>
    <sheetView zoomScale="84" zoomScaleNormal="84" workbookViewId="0">
      <pane ySplit="5" topLeftCell="A6" activePane="bottomLeft" state="frozen"/>
      <selection pane="bottomLeft" activeCell="L16" sqref="L16"/>
    </sheetView>
  </sheetViews>
  <sheetFormatPr defaultColWidth="9.109375" defaultRowHeight="14.4" x14ac:dyDescent="0.3"/>
  <cols>
    <col min="1" max="1" width="9.109375" style="4"/>
    <col min="2" max="2" width="1.44140625" style="4" customWidth="1"/>
    <col min="3" max="3" width="8.109375" style="4" customWidth="1"/>
    <col min="4" max="4" width="13.5546875" style="4" customWidth="1"/>
    <col min="5" max="13" width="11.109375" style="4" customWidth="1"/>
    <col min="14" max="14" width="1.44140625" style="4" customWidth="1"/>
    <col min="15" max="16384" width="9.109375" style="4"/>
  </cols>
  <sheetData>
    <row r="1" spans="1:16" ht="15" x14ac:dyDescent="0.25">
      <c r="C1" s="2" t="s">
        <v>59</v>
      </c>
    </row>
    <row r="2" spans="1:16" ht="15" x14ac:dyDescent="0.25">
      <c r="C2" s="4" t="s">
        <v>79</v>
      </c>
    </row>
    <row r="3" spans="1:16" ht="15.75" thickBot="1" x14ac:dyDescent="0.3">
      <c r="I3" s="76"/>
    </row>
    <row r="4" spans="1:16" x14ac:dyDescent="0.3">
      <c r="C4" s="15"/>
      <c r="D4" s="15"/>
      <c r="E4" s="150" t="s">
        <v>39</v>
      </c>
      <c r="F4" s="151"/>
      <c r="G4" s="151"/>
      <c r="H4" s="152" t="s">
        <v>40</v>
      </c>
      <c r="I4" s="153"/>
      <c r="J4" s="154"/>
      <c r="K4" s="155" t="s">
        <v>69</v>
      </c>
      <c r="L4" s="155"/>
      <c r="M4" s="156"/>
    </row>
    <row r="5" spans="1:16" ht="15" thickBot="1" x14ac:dyDescent="0.35">
      <c r="C5" s="16" t="s">
        <v>47</v>
      </c>
      <c r="D5" s="16" t="s">
        <v>46</v>
      </c>
      <c r="E5" s="17" t="s">
        <v>66</v>
      </c>
      <c r="F5" s="18" t="s">
        <v>67</v>
      </c>
      <c r="G5" s="19" t="s">
        <v>68</v>
      </c>
      <c r="H5" s="17" t="s">
        <v>66</v>
      </c>
      <c r="I5" s="18" t="s">
        <v>67</v>
      </c>
      <c r="J5" s="19" t="s">
        <v>68</v>
      </c>
      <c r="K5" s="17" t="s">
        <v>66</v>
      </c>
      <c r="L5" s="18" t="s">
        <v>67</v>
      </c>
      <c r="M5" s="19" t="s">
        <v>68</v>
      </c>
      <c r="P5" s="20"/>
    </row>
    <row r="6" spans="1:16" x14ac:dyDescent="0.3">
      <c r="A6" s="4">
        <v>1</v>
      </c>
      <c r="C6" s="58" t="s">
        <v>51</v>
      </c>
      <c r="D6" s="59" t="s">
        <v>34</v>
      </c>
      <c r="E6" s="60">
        <v>19.593</v>
      </c>
      <c r="F6" s="61">
        <v>18.861000000000001</v>
      </c>
      <c r="G6" s="62">
        <v>-3.7360281733272049E-2</v>
      </c>
      <c r="H6" s="63">
        <v>362.72138228941685</v>
      </c>
      <c r="I6" s="64">
        <v>349.38799999999998</v>
      </c>
      <c r="J6" s="62">
        <v>-3.6759294986304709E-2</v>
      </c>
      <c r="K6" s="65">
        <v>600</v>
      </c>
      <c r="L6" s="66">
        <v>600.32600000000002</v>
      </c>
      <c r="M6" s="62">
        <v>5.4333333333336971E-4</v>
      </c>
    </row>
    <row r="7" spans="1:16" x14ac:dyDescent="0.3">
      <c r="A7" s="4">
        <f>A6+1</f>
        <v>2</v>
      </c>
      <c r="C7" s="42" t="s">
        <v>50</v>
      </c>
      <c r="D7" s="40" t="s">
        <v>15</v>
      </c>
      <c r="E7" s="29">
        <v>20.292999999999999</v>
      </c>
      <c r="F7" s="53">
        <v>17.765999999999998</v>
      </c>
      <c r="G7" s="33">
        <v>-0.12452569851672997</v>
      </c>
      <c r="H7" s="49">
        <v>344.37365010799141</v>
      </c>
      <c r="I7" s="30">
        <v>263.84500000000003</v>
      </c>
      <c r="J7" s="33">
        <v>-0.23384091693060305</v>
      </c>
      <c r="K7" s="45">
        <v>550</v>
      </c>
      <c r="L7" s="56">
        <v>481.28699999999998</v>
      </c>
      <c r="M7" s="33">
        <v>-0.12493272727272731</v>
      </c>
    </row>
    <row r="8" spans="1:16" x14ac:dyDescent="0.3">
      <c r="A8" s="4">
        <f t="shared" ref="A8:A52" si="0">A7+1</f>
        <v>3</v>
      </c>
      <c r="C8" s="67" t="s">
        <v>51</v>
      </c>
      <c r="D8" s="68" t="s">
        <v>31</v>
      </c>
      <c r="E8" s="69">
        <v>11.176</v>
      </c>
      <c r="F8" s="70">
        <v>10.842000000000001</v>
      </c>
      <c r="G8" s="71">
        <v>-2.988546886184678E-2</v>
      </c>
      <c r="H8" s="72">
        <v>206.89910521444003</v>
      </c>
      <c r="I8" s="73">
        <v>216.696</v>
      </c>
      <c r="J8" s="71">
        <v>4.7351073729419976E-2</v>
      </c>
      <c r="K8" s="44">
        <v>600</v>
      </c>
      <c r="L8" s="74">
        <v>647.71699999999998</v>
      </c>
      <c r="M8" s="71">
        <v>7.9528333333333312E-2</v>
      </c>
    </row>
    <row r="9" spans="1:16" x14ac:dyDescent="0.3">
      <c r="A9" s="4">
        <f t="shared" si="0"/>
        <v>4</v>
      </c>
      <c r="C9" s="42" t="s">
        <v>50</v>
      </c>
      <c r="D9" s="40" t="s">
        <v>14</v>
      </c>
      <c r="E9" s="29">
        <v>13.853999999999999</v>
      </c>
      <c r="F9" s="53">
        <v>12.488</v>
      </c>
      <c r="G9" s="33">
        <v>-9.85996824021943E-2</v>
      </c>
      <c r="H9" s="49">
        <v>224.41684665226782</v>
      </c>
      <c r="I9" s="30">
        <v>201.614</v>
      </c>
      <c r="J9" s="33">
        <v>-0.10160933545065202</v>
      </c>
      <c r="K9" s="45">
        <v>525</v>
      </c>
      <c r="L9" s="56">
        <v>523.20600000000002</v>
      </c>
      <c r="M9" s="33">
        <v>-3.4171428571428243E-3</v>
      </c>
    </row>
    <row r="10" spans="1:16" x14ac:dyDescent="0.3">
      <c r="A10" s="4">
        <f t="shared" si="0"/>
        <v>5</v>
      </c>
      <c r="C10" s="22" t="s">
        <v>48</v>
      </c>
      <c r="D10" s="12" t="s">
        <v>53</v>
      </c>
      <c r="E10" s="5">
        <v>12.016999999999999</v>
      </c>
      <c r="F10" s="52">
        <v>10.3</v>
      </c>
      <c r="G10" s="37">
        <v>-0.14288091869851036</v>
      </c>
      <c r="H10" s="48">
        <v>241.00740512187596</v>
      </c>
      <c r="I10" s="6">
        <v>198.3563</v>
      </c>
      <c r="J10" s="37">
        <v>-0.17697010222697329</v>
      </c>
      <c r="K10" s="44">
        <v>650</v>
      </c>
      <c r="L10" s="8">
        <v>624.14829999999995</v>
      </c>
      <c r="M10" s="37">
        <v>-3.9771846153846234E-2</v>
      </c>
    </row>
    <row r="11" spans="1:16" x14ac:dyDescent="0.3">
      <c r="A11" s="4">
        <f t="shared" si="0"/>
        <v>6</v>
      </c>
      <c r="C11" s="42" t="s">
        <v>49</v>
      </c>
      <c r="D11" s="40" t="s">
        <v>6</v>
      </c>
      <c r="E11" s="29">
        <v>8.4600000000000009</v>
      </c>
      <c r="F11" s="53">
        <v>7.093</v>
      </c>
      <c r="G11" s="33">
        <v>-0.16158392434988189</v>
      </c>
      <c r="H11" s="49">
        <v>143.56680037025615</v>
      </c>
      <c r="I11" s="30">
        <v>125.76430000000001</v>
      </c>
      <c r="J11" s="33">
        <v>-0.12400151235761903</v>
      </c>
      <c r="K11" s="45">
        <v>550</v>
      </c>
      <c r="L11" s="56">
        <v>574.70000000000005</v>
      </c>
      <c r="M11" s="33">
        <v>4.4999999999999998E-2</v>
      </c>
    </row>
    <row r="12" spans="1:16" x14ac:dyDescent="0.3">
      <c r="A12" s="4">
        <f t="shared" si="0"/>
        <v>7</v>
      </c>
      <c r="C12" s="22" t="s">
        <v>51</v>
      </c>
      <c r="D12" s="12" t="s">
        <v>32</v>
      </c>
      <c r="E12" s="5">
        <v>5.9560000000000004</v>
      </c>
      <c r="F12" s="52">
        <v>6.0670000000000002</v>
      </c>
      <c r="G12" s="37">
        <v>1.8636668905305534E-2</v>
      </c>
      <c r="H12" s="48">
        <v>110.26226473310709</v>
      </c>
      <c r="I12" s="6">
        <v>115.529</v>
      </c>
      <c r="J12" s="37">
        <v>4.7765527759122212E-2</v>
      </c>
      <c r="K12" s="44">
        <v>600</v>
      </c>
      <c r="L12" s="8">
        <v>617.10900000000004</v>
      </c>
      <c r="M12" s="37">
        <v>2.8515000000000061E-2</v>
      </c>
    </row>
    <row r="13" spans="1:16" x14ac:dyDescent="0.3">
      <c r="A13" s="4">
        <f t="shared" si="0"/>
        <v>8</v>
      </c>
      <c r="C13" s="42" t="s">
        <v>38</v>
      </c>
      <c r="D13" s="40" t="s">
        <v>29</v>
      </c>
      <c r="E13" s="29">
        <v>4.2</v>
      </c>
      <c r="F13" s="53">
        <v>5</v>
      </c>
      <c r="G13" s="33">
        <v>0.19047619047619044</v>
      </c>
      <c r="H13" s="49">
        <v>84.233261339092877</v>
      </c>
      <c r="I13" s="30">
        <v>99.766999999999996</v>
      </c>
      <c r="J13" s="33">
        <v>0.18441335897435887</v>
      </c>
      <c r="K13" s="45">
        <v>650</v>
      </c>
      <c r="L13" s="56">
        <v>646.64</v>
      </c>
      <c r="M13" s="33">
        <v>-5.1692307692307905E-3</v>
      </c>
    </row>
    <row r="14" spans="1:16" x14ac:dyDescent="0.3">
      <c r="A14" s="4">
        <f t="shared" si="0"/>
        <v>9</v>
      </c>
      <c r="C14" s="67" t="s">
        <v>38</v>
      </c>
      <c r="D14" s="68" t="s">
        <v>19</v>
      </c>
      <c r="E14" s="69">
        <v>5.9740000000000002</v>
      </c>
      <c r="F14" s="70">
        <v>5.6689999999999996</v>
      </c>
      <c r="G14" s="71">
        <v>-5.1054569802477502E-2</v>
      </c>
      <c r="H14" s="72">
        <v>105.0657204566492</v>
      </c>
      <c r="I14" s="73">
        <v>98.236999999999995</v>
      </c>
      <c r="J14" s="71">
        <v>-6.4994752112957549E-2</v>
      </c>
      <c r="K14" s="44">
        <v>570</v>
      </c>
      <c r="L14" s="74">
        <v>558.62400000000002</v>
      </c>
      <c r="M14" s="71">
        <v>-1.9957894736842063E-2</v>
      </c>
    </row>
    <row r="15" spans="1:16" x14ac:dyDescent="0.3">
      <c r="A15" s="4">
        <f t="shared" si="0"/>
        <v>10</v>
      </c>
      <c r="C15" s="42" t="s">
        <v>48</v>
      </c>
      <c r="D15" s="40" t="s">
        <v>0</v>
      </c>
      <c r="E15" s="29">
        <v>6.78</v>
      </c>
      <c r="F15" s="53">
        <v>6.3369999999999997</v>
      </c>
      <c r="G15" s="33">
        <v>-6.5339233038348155E-2</v>
      </c>
      <c r="H15" s="49">
        <v>135.97655044739278</v>
      </c>
      <c r="I15" s="30">
        <v>98.222999999999999</v>
      </c>
      <c r="J15" s="33">
        <v>-0.27764750850918996</v>
      </c>
      <c r="K15" s="45">
        <v>650</v>
      </c>
      <c r="L15" s="56">
        <v>502.31400000000002</v>
      </c>
      <c r="M15" s="33">
        <v>-0.22720923076923075</v>
      </c>
    </row>
    <row r="16" spans="1:16" x14ac:dyDescent="0.3">
      <c r="A16" s="4">
        <f t="shared" si="0"/>
        <v>11</v>
      </c>
      <c r="C16" s="22" t="s">
        <v>38</v>
      </c>
      <c r="D16" s="12" t="s">
        <v>22</v>
      </c>
      <c r="E16" s="5">
        <v>6.3040000000000003</v>
      </c>
      <c r="F16" s="52">
        <v>5.7320000000000002</v>
      </c>
      <c r="G16" s="37">
        <v>-9.0736040609137064E-2</v>
      </c>
      <c r="H16" s="48">
        <v>102.11663066954645</v>
      </c>
      <c r="I16" s="6">
        <v>89.18</v>
      </c>
      <c r="J16" s="37">
        <v>-0.126684856175973</v>
      </c>
      <c r="K16" s="44">
        <v>525</v>
      </c>
      <c r="L16" s="8">
        <v>504.20400000000001</v>
      </c>
      <c r="M16" s="37">
        <v>-3.9611428571428554E-2</v>
      </c>
    </row>
    <row r="17" spans="1:13" x14ac:dyDescent="0.3">
      <c r="A17" s="4">
        <f t="shared" si="0"/>
        <v>12</v>
      </c>
      <c r="C17" s="42" t="s">
        <v>38</v>
      </c>
      <c r="D17" s="40" t="s">
        <v>24</v>
      </c>
      <c r="E17" s="29">
        <v>3.8</v>
      </c>
      <c r="F17" s="53">
        <v>4.2</v>
      </c>
      <c r="G17" s="33">
        <v>0.10526315789473695</v>
      </c>
      <c r="H17" s="49">
        <v>76.211045973464991</v>
      </c>
      <c r="I17" s="30">
        <v>86.010999999999996</v>
      </c>
      <c r="J17" s="33">
        <v>0.12858968016194311</v>
      </c>
      <c r="K17" s="45">
        <v>650</v>
      </c>
      <c r="L17" s="56">
        <v>663.66700000000003</v>
      </c>
      <c r="M17" s="33">
        <v>2.1026153846153892E-2</v>
      </c>
    </row>
    <row r="18" spans="1:13" x14ac:dyDescent="0.3">
      <c r="A18" s="4">
        <f t="shared" si="0"/>
        <v>13</v>
      </c>
      <c r="C18" s="22" t="s">
        <v>48</v>
      </c>
      <c r="D18" s="12" t="s">
        <v>76</v>
      </c>
      <c r="E18" s="5">
        <v>10.696</v>
      </c>
      <c r="F18" s="52">
        <v>9.6679999999999993</v>
      </c>
      <c r="G18" s="37">
        <v>-9.611069558713542E-2</v>
      </c>
      <c r="H18" s="48">
        <v>99.006479481641477</v>
      </c>
      <c r="I18" s="6">
        <v>81.534000000000006</v>
      </c>
      <c r="J18" s="37">
        <v>-0.17647814136125656</v>
      </c>
      <c r="K18" s="44">
        <v>300</v>
      </c>
      <c r="L18" s="8">
        <v>273.30399999999997</v>
      </c>
      <c r="M18" s="37">
        <v>-8.8986666666666756E-2</v>
      </c>
    </row>
    <row r="19" spans="1:13" x14ac:dyDescent="0.3">
      <c r="A19" s="4">
        <f t="shared" si="0"/>
        <v>14</v>
      </c>
      <c r="C19" s="42" t="s">
        <v>38</v>
      </c>
      <c r="D19" s="40" t="s">
        <v>56</v>
      </c>
      <c r="E19" s="29">
        <v>3.4</v>
      </c>
      <c r="F19" s="53">
        <v>3.8</v>
      </c>
      <c r="G19" s="33">
        <v>0.11764705882352938</v>
      </c>
      <c r="H19" s="49">
        <v>68.18883060783709</v>
      </c>
      <c r="I19" s="30">
        <v>72.033000000000001</v>
      </c>
      <c r="J19" s="33">
        <v>5.6375352941176446E-2</v>
      </c>
      <c r="K19" s="45">
        <v>650</v>
      </c>
      <c r="L19" s="56">
        <v>614.31600000000003</v>
      </c>
      <c r="M19" s="33">
        <v>-5.4898461538461493E-2</v>
      </c>
    </row>
    <row r="20" spans="1:13" x14ac:dyDescent="0.3">
      <c r="A20" s="4">
        <f t="shared" si="0"/>
        <v>15</v>
      </c>
      <c r="C20" s="67" t="s">
        <v>50</v>
      </c>
      <c r="D20" s="68" t="s">
        <v>13</v>
      </c>
      <c r="E20" s="69">
        <v>4.4669999999999996</v>
      </c>
      <c r="F20" s="70">
        <v>4.4000000000000004</v>
      </c>
      <c r="G20" s="71">
        <v>-1.4998880680546068E-2</v>
      </c>
      <c r="H20" s="72">
        <v>72.35961123110151</v>
      </c>
      <c r="I20" s="73">
        <v>71.349000000000004</v>
      </c>
      <c r="J20" s="71">
        <v>-1.3966509961943067E-2</v>
      </c>
      <c r="K20" s="44">
        <v>525</v>
      </c>
      <c r="L20" s="74">
        <v>525.51199999999994</v>
      </c>
      <c r="M20" s="71">
        <v>9.7523809523798787E-4</v>
      </c>
    </row>
    <row r="21" spans="1:13" x14ac:dyDescent="0.3">
      <c r="A21" s="4">
        <f t="shared" si="0"/>
        <v>16</v>
      </c>
      <c r="C21" s="42" t="s">
        <v>49</v>
      </c>
      <c r="D21" s="40" t="s">
        <v>4</v>
      </c>
      <c r="E21" s="29">
        <v>5.3659999999999997</v>
      </c>
      <c r="F21" s="53">
        <v>4.6959999999999997</v>
      </c>
      <c r="G21" s="33">
        <v>-0.12486023108460678</v>
      </c>
      <c r="H21" s="49">
        <v>91.061400802221542</v>
      </c>
      <c r="I21" s="30">
        <v>69.954999999999998</v>
      </c>
      <c r="J21" s="33">
        <v>-0.23178207908379364</v>
      </c>
      <c r="K21" s="45">
        <v>550</v>
      </c>
      <c r="L21" s="56">
        <v>482.767</v>
      </c>
      <c r="M21" s="33">
        <v>-0.12224181818181819</v>
      </c>
    </row>
    <row r="22" spans="1:13" x14ac:dyDescent="0.3">
      <c r="A22" s="4">
        <f t="shared" si="0"/>
        <v>17</v>
      </c>
      <c r="C22" s="67" t="s">
        <v>50</v>
      </c>
      <c r="D22" s="68" t="s">
        <v>17</v>
      </c>
      <c r="E22" s="69">
        <v>4.2949999999999999</v>
      </c>
      <c r="F22" s="70">
        <v>4.4610000000000003</v>
      </c>
      <c r="G22" s="71">
        <v>3.8649592549476225E-2</v>
      </c>
      <c r="H22" s="72">
        <v>72.886454797901891</v>
      </c>
      <c r="I22" s="73">
        <v>69.003</v>
      </c>
      <c r="J22" s="71">
        <v>-5.3280884749709073E-2</v>
      </c>
      <c r="K22" s="44">
        <v>550</v>
      </c>
      <c r="L22" s="74">
        <v>501.27800000000002</v>
      </c>
      <c r="M22" s="71">
        <v>-8.8585454545454509E-2</v>
      </c>
    </row>
    <row r="23" spans="1:13" x14ac:dyDescent="0.3">
      <c r="A23" s="4">
        <f t="shared" si="0"/>
        <v>18</v>
      </c>
      <c r="C23" s="42" t="s">
        <v>49</v>
      </c>
      <c r="D23" s="40" t="s">
        <v>3</v>
      </c>
      <c r="E23" s="29">
        <v>5.7380000000000004</v>
      </c>
      <c r="F23" s="53">
        <v>5.0039999999999996</v>
      </c>
      <c r="G23" s="33">
        <v>-0.1279191355873128</v>
      </c>
      <c r="H23" s="49">
        <v>97.374267201481032</v>
      </c>
      <c r="I23" s="30">
        <v>64.286000000000001</v>
      </c>
      <c r="J23" s="33">
        <v>-0.33980504451978838</v>
      </c>
      <c r="K23" s="45">
        <v>550</v>
      </c>
      <c r="L23" s="56">
        <v>416.33800000000002</v>
      </c>
      <c r="M23" s="33">
        <v>-0.24302181818181814</v>
      </c>
    </row>
    <row r="24" spans="1:13" x14ac:dyDescent="0.3">
      <c r="A24" s="4">
        <f t="shared" si="0"/>
        <v>19</v>
      </c>
      <c r="C24" s="22" t="s">
        <v>38</v>
      </c>
      <c r="D24" s="12" t="s">
        <v>20</v>
      </c>
      <c r="E24" s="5">
        <v>4.5060000000000002</v>
      </c>
      <c r="F24" s="52">
        <v>4.2859999999999996</v>
      </c>
      <c r="G24" s="37">
        <v>-4.8823790501553624E-2</v>
      </c>
      <c r="H24" s="48">
        <v>76.46713977167542</v>
      </c>
      <c r="I24" s="6">
        <v>63.174999999999997</v>
      </c>
      <c r="J24" s="37">
        <v>-0.17382812815236268</v>
      </c>
      <c r="K24" s="44">
        <v>550</v>
      </c>
      <c r="L24" s="8">
        <v>477.678</v>
      </c>
      <c r="M24" s="37">
        <v>-0.13149454545454545</v>
      </c>
    </row>
    <row r="25" spans="1:13" x14ac:dyDescent="0.3">
      <c r="A25" s="4">
        <f t="shared" si="0"/>
        <v>20</v>
      </c>
      <c r="C25" s="42" t="s">
        <v>38</v>
      </c>
      <c r="D25" s="40" t="s">
        <v>26</v>
      </c>
      <c r="E25" s="29">
        <v>4.6120000000000001</v>
      </c>
      <c r="F25" s="53">
        <v>3.5659999999999998</v>
      </c>
      <c r="G25" s="33">
        <v>-0.22679965307892461</v>
      </c>
      <c r="H25" s="49">
        <v>78.265967294045055</v>
      </c>
      <c r="I25" s="30">
        <v>59.57</v>
      </c>
      <c r="J25" s="33">
        <v>-0.23887735551525671</v>
      </c>
      <c r="K25" s="45">
        <v>550</v>
      </c>
      <c r="L25" s="56">
        <v>541.36300000000006</v>
      </c>
      <c r="M25" s="33">
        <v>-1.570363636363626E-2</v>
      </c>
    </row>
    <row r="26" spans="1:13" x14ac:dyDescent="0.3">
      <c r="A26" s="4">
        <f t="shared" si="0"/>
        <v>21</v>
      </c>
      <c r="C26" s="22" t="s">
        <v>51</v>
      </c>
      <c r="D26" s="12" t="s">
        <v>36</v>
      </c>
      <c r="E26" s="5">
        <v>2.4449999999999998</v>
      </c>
      <c r="F26" s="52">
        <v>2.8119999999999998</v>
      </c>
      <c r="G26" s="37">
        <v>0.15010224948875256</v>
      </c>
      <c r="H26" s="48">
        <v>43.377815489046597</v>
      </c>
      <c r="I26" s="6">
        <v>55.918999999999997</v>
      </c>
      <c r="J26" s="37">
        <v>0.28911517026762668</v>
      </c>
      <c r="K26" s="44">
        <v>575</v>
      </c>
      <c r="L26" s="8">
        <v>644.452</v>
      </c>
      <c r="M26" s="37">
        <v>0.12078608695652174</v>
      </c>
    </row>
    <row r="27" spans="1:13" x14ac:dyDescent="0.3">
      <c r="A27" s="4">
        <f t="shared" si="0"/>
        <v>22</v>
      </c>
      <c r="C27" s="42" t="s">
        <v>38</v>
      </c>
      <c r="D27" s="40" t="s">
        <v>28</v>
      </c>
      <c r="E27" s="29">
        <v>1.9</v>
      </c>
      <c r="F27" s="53">
        <v>2.4</v>
      </c>
      <c r="G27" s="33">
        <v>0.26315789473684209</v>
      </c>
      <c r="H27" s="49">
        <v>38.105522986732495</v>
      </c>
      <c r="I27" s="30">
        <v>52.92</v>
      </c>
      <c r="J27" s="33">
        <v>0.38877506072874479</v>
      </c>
      <c r="K27" s="45">
        <v>650</v>
      </c>
      <c r="L27" s="56">
        <v>714.58299999999997</v>
      </c>
      <c r="M27" s="33">
        <v>9.9358461538461493E-2</v>
      </c>
    </row>
    <row r="28" spans="1:13" x14ac:dyDescent="0.3">
      <c r="A28" s="4">
        <f t="shared" si="0"/>
        <v>23</v>
      </c>
      <c r="C28" s="67" t="s">
        <v>48</v>
      </c>
      <c r="D28" s="68" t="s">
        <v>75</v>
      </c>
      <c r="E28" s="69">
        <v>6.9470000000000001</v>
      </c>
      <c r="F28" s="70">
        <v>5.7805</v>
      </c>
      <c r="G28" s="71">
        <v>-0.16791420757161366</v>
      </c>
      <c r="H28" s="72">
        <v>64.304227090404197</v>
      </c>
      <c r="I28" s="73">
        <v>52.093000000000004</v>
      </c>
      <c r="J28" s="71">
        <v>-0.18989773523343406</v>
      </c>
      <c r="K28" s="44">
        <v>300</v>
      </c>
      <c r="L28" s="74">
        <v>292.05099999999999</v>
      </c>
      <c r="M28" s="71">
        <v>-2.6496666666666707E-2</v>
      </c>
    </row>
    <row r="29" spans="1:13" x14ac:dyDescent="0.3">
      <c r="A29" s="4">
        <f t="shared" si="0"/>
        <v>24</v>
      </c>
      <c r="C29" s="42" t="s">
        <v>48</v>
      </c>
      <c r="D29" s="40" t="s">
        <v>1</v>
      </c>
      <c r="E29" s="29">
        <v>3.2970000000000002</v>
      </c>
      <c r="F29" s="53">
        <v>3.097</v>
      </c>
      <c r="G29" s="33">
        <v>-6.0661207158022493E-2</v>
      </c>
      <c r="H29" s="49">
        <v>57.98488120950325</v>
      </c>
      <c r="I29" s="30">
        <v>51.451000000000001</v>
      </c>
      <c r="J29" s="33">
        <v>-0.11268249711327165</v>
      </c>
      <c r="K29" s="45">
        <v>570</v>
      </c>
      <c r="L29" s="56">
        <v>538.43299999999999</v>
      </c>
      <c r="M29" s="33">
        <v>-5.5380701754385975E-2</v>
      </c>
    </row>
    <row r="30" spans="1:13" x14ac:dyDescent="0.3">
      <c r="A30" s="4">
        <f t="shared" si="0"/>
        <v>25</v>
      </c>
      <c r="C30" s="67" t="s">
        <v>49</v>
      </c>
      <c r="D30" s="68" t="s">
        <v>5</v>
      </c>
      <c r="E30" s="69">
        <v>3.2149999999999999</v>
      </c>
      <c r="F30" s="70">
        <v>3.0819999999999999</v>
      </c>
      <c r="G30" s="71">
        <v>-4.1368584758942464E-2</v>
      </c>
      <c r="H30" s="72">
        <v>54.558778154890469</v>
      </c>
      <c r="I30" s="73">
        <v>51.389000000000003</v>
      </c>
      <c r="J30" s="71">
        <v>-5.8098408030538666E-2</v>
      </c>
      <c r="K30" s="44">
        <v>550</v>
      </c>
      <c r="L30" s="74">
        <v>540.36300000000006</v>
      </c>
      <c r="M30" s="71">
        <v>-1.7521818181818079E-2</v>
      </c>
    </row>
    <row r="31" spans="1:13" x14ac:dyDescent="0.3">
      <c r="A31" s="4">
        <f t="shared" si="0"/>
        <v>26</v>
      </c>
      <c r="C31" s="42" t="s">
        <v>49</v>
      </c>
      <c r="D31" s="40" t="s">
        <v>7</v>
      </c>
      <c r="E31" s="29">
        <v>3.4540000000000002</v>
      </c>
      <c r="F31" s="53">
        <v>2.9388000000000001</v>
      </c>
      <c r="G31" s="33">
        <v>-0.14916039374638104</v>
      </c>
      <c r="H31" s="49">
        <v>58.614625115705039</v>
      </c>
      <c r="I31" s="30">
        <v>41.968000000000004</v>
      </c>
      <c r="J31" s="33">
        <v>-0.28400122124545985</v>
      </c>
      <c r="K31" s="45">
        <v>550</v>
      </c>
      <c r="L31" s="56">
        <v>462.92099999999999</v>
      </c>
      <c r="M31" s="33">
        <v>-0.15832545454545455</v>
      </c>
    </row>
    <row r="32" spans="1:13" x14ac:dyDescent="0.3">
      <c r="A32" s="4">
        <f t="shared" si="0"/>
        <v>27</v>
      </c>
      <c r="C32" s="67" t="s">
        <v>48</v>
      </c>
      <c r="D32" s="68" t="s">
        <v>54</v>
      </c>
      <c r="E32" s="69">
        <v>1.468</v>
      </c>
      <c r="F32" s="70">
        <v>2.4670000000000001</v>
      </c>
      <c r="G32" s="71">
        <v>0.68051771117166227</v>
      </c>
      <c r="H32" s="72">
        <v>28.30916383832151</v>
      </c>
      <c r="I32" s="73">
        <v>36.835299999999997</v>
      </c>
      <c r="J32" s="71">
        <v>0.30117937111716592</v>
      </c>
      <c r="K32" s="44">
        <v>625</v>
      </c>
      <c r="L32" s="74">
        <v>483.92059999999998</v>
      </c>
      <c r="M32" s="71">
        <v>-0.22572704000000005</v>
      </c>
    </row>
    <row r="33" spans="1:15" x14ac:dyDescent="0.3">
      <c r="A33" s="4">
        <f t="shared" si="0"/>
        <v>28</v>
      </c>
      <c r="C33" s="42" t="s">
        <v>51</v>
      </c>
      <c r="D33" s="40" t="s">
        <v>35</v>
      </c>
      <c r="E33" s="29">
        <v>2</v>
      </c>
      <c r="F33" s="53">
        <v>1.6</v>
      </c>
      <c r="G33" s="33">
        <v>-0.19999999999999996</v>
      </c>
      <c r="H33" s="49">
        <v>40.111076828139467</v>
      </c>
      <c r="I33" s="30">
        <v>36.646000000000001</v>
      </c>
      <c r="J33" s="33">
        <v>-8.6387030769230835E-2</v>
      </c>
      <c r="K33" s="45">
        <v>650</v>
      </c>
      <c r="L33" s="56">
        <v>742.25</v>
      </c>
      <c r="M33" s="33">
        <v>0.14192307692307693</v>
      </c>
    </row>
    <row r="34" spans="1:15" x14ac:dyDescent="0.3">
      <c r="A34" s="4">
        <f t="shared" si="0"/>
        <v>29</v>
      </c>
      <c r="C34" s="67" t="s">
        <v>38</v>
      </c>
      <c r="D34" s="68" t="s">
        <v>21</v>
      </c>
      <c r="E34" s="69">
        <v>1.4</v>
      </c>
      <c r="F34" s="70">
        <v>1.8</v>
      </c>
      <c r="G34" s="71">
        <v>0.28571428571428581</v>
      </c>
      <c r="H34" s="72">
        <v>26.99784017278618</v>
      </c>
      <c r="I34" s="73">
        <v>35.103000000000002</v>
      </c>
      <c r="J34" s="71">
        <v>0.30021511999999989</v>
      </c>
      <c r="K34" s="44">
        <v>625</v>
      </c>
      <c r="L34" s="74">
        <v>632</v>
      </c>
      <c r="M34" s="71">
        <v>1.12E-2</v>
      </c>
    </row>
    <row r="35" spans="1:15" x14ac:dyDescent="0.3">
      <c r="A35" s="4">
        <f t="shared" si="0"/>
        <v>30</v>
      </c>
      <c r="C35" s="42" t="s">
        <v>70</v>
      </c>
      <c r="D35" s="40" t="s">
        <v>37</v>
      </c>
      <c r="E35" s="29">
        <v>1.0309999999999999</v>
      </c>
      <c r="F35" s="53">
        <v>2.0299999999999998</v>
      </c>
      <c r="G35" s="33">
        <v>0.96896217264791462</v>
      </c>
      <c r="H35" s="49">
        <v>18.132366553532862</v>
      </c>
      <c r="I35" s="30">
        <v>31.594999999999999</v>
      </c>
      <c r="J35" s="33">
        <v>0.74246422311841664</v>
      </c>
      <c r="K35" s="45">
        <v>570</v>
      </c>
      <c r="L35" s="56">
        <v>504.38600000000002</v>
      </c>
      <c r="M35" s="33">
        <v>-0.11511228070175435</v>
      </c>
    </row>
    <row r="36" spans="1:15" x14ac:dyDescent="0.3">
      <c r="A36" s="4">
        <f t="shared" si="0"/>
        <v>31</v>
      </c>
      <c r="C36" s="22" t="s">
        <v>51</v>
      </c>
      <c r="D36" s="12" t="s">
        <v>30</v>
      </c>
      <c r="E36" s="5">
        <v>1.169</v>
      </c>
      <c r="F36" s="52">
        <v>1.169</v>
      </c>
      <c r="G36" s="37">
        <v>0</v>
      </c>
      <c r="H36" s="48">
        <v>23.444924406047519</v>
      </c>
      <c r="I36" s="6">
        <v>31.474</v>
      </c>
      <c r="J36" s="37">
        <v>0.34246540764624578</v>
      </c>
      <c r="K36" s="44">
        <v>650</v>
      </c>
      <c r="L36" s="8">
        <v>872.54100000000005</v>
      </c>
      <c r="M36" s="37">
        <v>0.34237076923076931</v>
      </c>
    </row>
    <row r="37" spans="1:15" x14ac:dyDescent="0.3">
      <c r="A37" s="4">
        <f t="shared" si="0"/>
        <v>32</v>
      </c>
      <c r="C37" s="42" t="s">
        <v>48</v>
      </c>
      <c r="D37" s="40" t="s">
        <v>74</v>
      </c>
      <c r="E37" s="29">
        <v>3.61</v>
      </c>
      <c r="F37" s="53">
        <v>3.4430000000000001</v>
      </c>
      <c r="G37" s="33">
        <v>-4.6260387811634301E-2</v>
      </c>
      <c r="H37" s="49">
        <v>33.415612465288497</v>
      </c>
      <c r="I37" s="30">
        <v>30.61</v>
      </c>
      <c r="J37" s="33">
        <v>-8.396112650046185E-2</v>
      </c>
      <c r="K37" s="45">
        <v>300</v>
      </c>
      <c r="L37" s="56">
        <v>288.12099999999998</v>
      </c>
      <c r="M37" s="33">
        <v>-3.9596666666666731E-2</v>
      </c>
    </row>
    <row r="38" spans="1:15" x14ac:dyDescent="0.3">
      <c r="A38" s="4">
        <f t="shared" si="0"/>
        <v>33</v>
      </c>
      <c r="C38" s="22" t="s">
        <v>49</v>
      </c>
      <c r="D38" s="12" t="s">
        <v>8</v>
      </c>
      <c r="E38" s="5">
        <v>1.548</v>
      </c>
      <c r="F38" s="52">
        <v>1.548</v>
      </c>
      <c r="G38" s="37">
        <v>0</v>
      </c>
      <c r="H38" s="48">
        <v>26.269669854983032</v>
      </c>
      <c r="I38" s="6">
        <v>27.111000000000001</v>
      </c>
      <c r="J38" s="37">
        <v>3.2026673713882944E-2</v>
      </c>
      <c r="K38" s="44">
        <v>550</v>
      </c>
      <c r="L38" s="8">
        <v>567.57100000000003</v>
      </c>
      <c r="M38" s="37">
        <v>3.1947272727272776E-2</v>
      </c>
    </row>
    <row r="39" spans="1:15" x14ac:dyDescent="0.3">
      <c r="A39" s="4">
        <f t="shared" si="0"/>
        <v>34</v>
      </c>
      <c r="C39" s="42" t="s">
        <v>49</v>
      </c>
      <c r="D39" s="40" t="s">
        <v>9</v>
      </c>
      <c r="E39" s="29">
        <v>0.13400000000000001</v>
      </c>
      <c r="F39" s="53">
        <v>0.13400000000000001</v>
      </c>
      <c r="G39" s="33">
        <v>0</v>
      </c>
      <c r="H39" s="49">
        <v>2.1706263498920091</v>
      </c>
      <c r="I39" s="30">
        <v>25.209</v>
      </c>
      <c r="J39" s="33">
        <v>10.613698507462685</v>
      </c>
      <c r="K39" s="45">
        <v>525</v>
      </c>
      <c r="L39" s="56">
        <v>6096.7659999999996</v>
      </c>
      <c r="M39" s="33">
        <v>10.612887619047619</v>
      </c>
      <c r="N39" s="21"/>
      <c r="O39" s="21"/>
    </row>
    <row r="40" spans="1:15" x14ac:dyDescent="0.3">
      <c r="A40" s="4">
        <f t="shared" si="0"/>
        <v>35</v>
      </c>
      <c r="C40" s="22" t="s">
        <v>38</v>
      </c>
      <c r="D40" s="12" t="s">
        <v>27</v>
      </c>
      <c r="E40" s="5">
        <v>1.6</v>
      </c>
      <c r="F40" s="52">
        <v>1.6</v>
      </c>
      <c r="G40" s="37">
        <v>0</v>
      </c>
      <c r="H40" s="48">
        <v>27.152113545202102</v>
      </c>
      <c r="I40" s="6">
        <v>25.024999999999999</v>
      </c>
      <c r="J40" s="37">
        <v>-7.8340625000000191E-2</v>
      </c>
      <c r="K40" s="44">
        <v>550</v>
      </c>
      <c r="L40" s="8">
        <v>506.875</v>
      </c>
      <c r="M40" s="37">
        <v>-7.8409090909090914E-2</v>
      </c>
    </row>
    <row r="41" spans="1:15" x14ac:dyDescent="0.3">
      <c r="A41" s="4">
        <f t="shared" si="0"/>
        <v>36</v>
      </c>
      <c r="C41" s="42" t="s">
        <v>38</v>
      </c>
      <c r="D41" s="40" t="s">
        <v>18</v>
      </c>
      <c r="E41" s="29">
        <v>1.143</v>
      </c>
      <c r="F41" s="53">
        <v>1.343</v>
      </c>
      <c r="G41" s="33">
        <v>0.17497812773403321</v>
      </c>
      <c r="H41" s="49">
        <v>22.923480407281708</v>
      </c>
      <c r="I41" s="30">
        <v>24.777999999999999</v>
      </c>
      <c r="J41" s="33">
        <v>8.0900437445319023E-2</v>
      </c>
      <c r="K41" s="45">
        <v>650</v>
      </c>
      <c r="L41" s="56">
        <v>597.91499999999996</v>
      </c>
      <c r="M41" s="33">
        <v>-8.0130769230769283E-2</v>
      </c>
    </row>
    <row r="42" spans="1:15" x14ac:dyDescent="0.3">
      <c r="A42" s="4">
        <f t="shared" si="0"/>
        <v>37</v>
      </c>
      <c r="C42" s="22" t="s">
        <v>38</v>
      </c>
      <c r="D42" s="12" t="s">
        <v>25</v>
      </c>
      <c r="E42" s="5">
        <v>0.8</v>
      </c>
      <c r="F42" s="52">
        <v>1</v>
      </c>
      <c r="G42" s="37">
        <v>0.24999999999999994</v>
      </c>
      <c r="H42" s="48">
        <v>16.044430731255787</v>
      </c>
      <c r="I42" s="6">
        <v>20.983000000000001</v>
      </c>
      <c r="J42" s="37">
        <v>0.30780582692307684</v>
      </c>
      <c r="K42" s="44">
        <v>650</v>
      </c>
      <c r="L42" s="8">
        <v>680</v>
      </c>
      <c r="M42" s="37">
        <v>4.6153846153846156E-2</v>
      </c>
    </row>
    <row r="43" spans="1:15" x14ac:dyDescent="0.3">
      <c r="A43" s="4">
        <f t="shared" si="0"/>
        <v>38</v>
      </c>
      <c r="C43" s="42" t="s">
        <v>51</v>
      </c>
      <c r="D43" s="40" t="s">
        <v>33</v>
      </c>
      <c r="E43" s="29">
        <v>1.0860000000000001</v>
      </c>
      <c r="F43" s="53">
        <v>1.0860000000000001</v>
      </c>
      <c r="G43" s="33">
        <v>0</v>
      </c>
      <c r="H43" s="49">
        <v>17.591792656587479</v>
      </c>
      <c r="I43" s="30">
        <v>16.672000000000001</v>
      </c>
      <c r="J43" s="33">
        <v>-5.2285328422345304E-2</v>
      </c>
      <c r="K43" s="45">
        <v>525</v>
      </c>
      <c r="L43" s="56">
        <v>500.18400000000003</v>
      </c>
      <c r="M43" s="33">
        <v>-4.7268571428571382E-2</v>
      </c>
    </row>
    <row r="44" spans="1:15" x14ac:dyDescent="0.3">
      <c r="A44" s="4">
        <f t="shared" si="0"/>
        <v>39</v>
      </c>
      <c r="C44" s="22" t="s">
        <v>49</v>
      </c>
      <c r="D44" s="12" t="s">
        <v>10</v>
      </c>
      <c r="E44" s="5">
        <v>1.0289999999999999</v>
      </c>
      <c r="F44" s="52">
        <v>1.163</v>
      </c>
      <c r="G44" s="37">
        <v>0.13022351797862014</v>
      </c>
      <c r="H44" s="48">
        <v>16.668466522678184</v>
      </c>
      <c r="I44" s="6">
        <v>12.754</v>
      </c>
      <c r="J44" s="37">
        <v>-0.23484263038548747</v>
      </c>
      <c r="K44" s="44">
        <v>525</v>
      </c>
      <c r="L44" s="8">
        <v>355.39699999999999</v>
      </c>
      <c r="M44" s="37">
        <v>-0.32305333333333336</v>
      </c>
    </row>
    <row r="45" spans="1:15" x14ac:dyDescent="0.3">
      <c r="A45" s="4">
        <f t="shared" si="0"/>
        <v>40</v>
      </c>
      <c r="C45" s="42" t="s">
        <v>48</v>
      </c>
      <c r="D45" s="40" t="s">
        <v>2</v>
      </c>
      <c r="E45" s="29">
        <v>0.77100000000000002</v>
      </c>
      <c r="F45" s="53">
        <v>0.77100000000000002</v>
      </c>
      <c r="G45" s="33">
        <v>0</v>
      </c>
      <c r="H45" s="49">
        <v>12.489200863930888</v>
      </c>
      <c r="I45" s="30">
        <v>10.087</v>
      </c>
      <c r="J45" s="33">
        <v>-0.19234223951578056</v>
      </c>
      <c r="K45" s="45">
        <v>525</v>
      </c>
      <c r="L45" s="56">
        <v>424</v>
      </c>
      <c r="M45" s="33">
        <v>-0.19238095238095237</v>
      </c>
    </row>
    <row r="46" spans="1:15" x14ac:dyDescent="0.3">
      <c r="A46" s="4">
        <f t="shared" si="0"/>
        <v>41</v>
      </c>
      <c r="C46" s="22" t="s">
        <v>49</v>
      </c>
      <c r="D46" s="12" t="s">
        <v>12</v>
      </c>
      <c r="E46" s="5">
        <v>0.6</v>
      </c>
      <c r="F46" s="52">
        <v>0.6</v>
      </c>
      <c r="G46" s="37">
        <v>0</v>
      </c>
      <c r="H46" s="48">
        <v>10.182042579450789</v>
      </c>
      <c r="I46" s="6">
        <v>9.35</v>
      </c>
      <c r="J46" s="37">
        <v>-8.1716666666666882E-2</v>
      </c>
      <c r="K46" s="44">
        <v>550</v>
      </c>
      <c r="L46" s="8">
        <v>505</v>
      </c>
      <c r="M46" s="37">
        <v>-8.1818181818181818E-2</v>
      </c>
    </row>
    <row r="47" spans="1:15" x14ac:dyDescent="0.3">
      <c r="A47" s="4">
        <f t="shared" si="0"/>
        <v>42</v>
      </c>
      <c r="C47" s="42" t="s">
        <v>50</v>
      </c>
      <c r="D47" s="40" t="s">
        <v>16</v>
      </c>
      <c r="E47" s="29">
        <v>0.40200000000000002</v>
      </c>
      <c r="F47" s="53">
        <v>0.46899999999999997</v>
      </c>
      <c r="G47" s="33">
        <v>0.16666666666666652</v>
      </c>
      <c r="H47" s="49">
        <v>6.8219685282320288</v>
      </c>
      <c r="I47" s="30">
        <v>8.5939999999999994</v>
      </c>
      <c r="J47" s="33">
        <v>0.25975368611487976</v>
      </c>
      <c r="K47" s="45">
        <v>550</v>
      </c>
      <c r="L47" s="56">
        <v>593.81700000000001</v>
      </c>
      <c r="M47" s="33">
        <v>7.9667272727272739E-2</v>
      </c>
    </row>
    <row r="48" spans="1:15" x14ac:dyDescent="0.3">
      <c r="A48" s="4">
        <f t="shared" si="0"/>
        <v>43</v>
      </c>
      <c r="C48" s="22" t="s">
        <v>70</v>
      </c>
      <c r="D48" s="12" t="s">
        <v>77</v>
      </c>
      <c r="E48" s="5">
        <v>1.04</v>
      </c>
      <c r="F48" s="52">
        <v>0.74299999999999999</v>
      </c>
      <c r="G48" s="37">
        <v>-0.28557692307692312</v>
      </c>
      <c r="H48" s="48">
        <v>9.6266584387534717</v>
      </c>
      <c r="I48" s="6">
        <v>5.98</v>
      </c>
      <c r="J48" s="37">
        <v>-0.3788083333333333</v>
      </c>
      <c r="K48" s="44">
        <v>300</v>
      </c>
      <c r="L48" s="8">
        <v>260.834</v>
      </c>
      <c r="M48" s="37">
        <v>-0.13055333333333333</v>
      </c>
    </row>
    <row r="49" spans="1:13" x14ac:dyDescent="0.3">
      <c r="A49" s="4">
        <f t="shared" si="0"/>
        <v>44</v>
      </c>
      <c r="C49" s="42" t="s">
        <v>49</v>
      </c>
      <c r="D49" s="40" t="s">
        <v>11</v>
      </c>
      <c r="E49" s="29">
        <v>0.68200000000000005</v>
      </c>
      <c r="F49" s="53">
        <v>0.36599999999999999</v>
      </c>
      <c r="G49" s="33">
        <v>-0.46334310850439886</v>
      </c>
      <c r="H49" s="49">
        <v>11.047516198704106</v>
      </c>
      <c r="I49" s="30">
        <v>4.8449999999999998</v>
      </c>
      <c r="J49" s="33">
        <v>-0.56143988269794731</v>
      </c>
      <c r="K49" s="45">
        <v>525</v>
      </c>
      <c r="L49" s="56">
        <v>428.96199999999999</v>
      </c>
      <c r="M49" s="33">
        <v>-0.18292952380952382</v>
      </c>
    </row>
    <row r="50" spans="1:13" x14ac:dyDescent="0.3">
      <c r="A50" s="4">
        <f t="shared" si="0"/>
        <v>45</v>
      </c>
      <c r="C50" s="22" t="s">
        <v>38</v>
      </c>
      <c r="D50" s="12" t="s">
        <v>55</v>
      </c>
      <c r="E50" s="5">
        <v>0.6</v>
      </c>
      <c r="F50" s="52">
        <v>0.4</v>
      </c>
      <c r="G50" s="37">
        <v>-0.33333333333333326</v>
      </c>
      <c r="H50" s="48">
        <v>10.182042579450789</v>
      </c>
      <c r="I50" s="6">
        <v>3.2492999999999999</v>
      </c>
      <c r="J50" s="37">
        <v>-0.68087935454545467</v>
      </c>
      <c r="K50" s="44">
        <v>550</v>
      </c>
      <c r="L50" s="8">
        <v>263.27449999999999</v>
      </c>
      <c r="M50" s="37">
        <v>-0.5213190909090909</v>
      </c>
    </row>
    <row r="51" spans="1:13" x14ac:dyDescent="0.3">
      <c r="A51" s="4">
        <f t="shared" si="0"/>
        <v>46</v>
      </c>
      <c r="C51" s="42" t="s">
        <v>38</v>
      </c>
      <c r="D51" s="40" t="s">
        <v>23</v>
      </c>
      <c r="E51" s="29">
        <v>0.2</v>
      </c>
      <c r="F51" s="53">
        <v>0.2</v>
      </c>
      <c r="G51" s="33">
        <v>0</v>
      </c>
      <c r="H51" s="49">
        <v>3.2397408207343417</v>
      </c>
      <c r="I51" s="30">
        <v>1.784</v>
      </c>
      <c r="J51" s="33">
        <v>-0.44933866666666672</v>
      </c>
      <c r="K51" s="45">
        <v>525</v>
      </c>
      <c r="L51" s="56">
        <v>289</v>
      </c>
      <c r="M51" s="33">
        <v>-0.44952380952380955</v>
      </c>
    </row>
    <row r="52" spans="1:13" x14ac:dyDescent="0.3">
      <c r="A52" s="4">
        <f t="shared" si="0"/>
        <v>47</v>
      </c>
      <c r="C52" s="67" t="s">
        <v>52</v>
      </c>
      <c r="D52" s="68" t="s">
        <v>78</v>
      </c>
      <c r="E52" s="69" t="s">
        <v>45</v>
      </c>
      <c r="F52" s="70">
        <v>0.39200000000000002</v>
      </c>
      <c r="G52" s="71" t="s">
        <v>45</v>
      </c>
      <c r="H52" s="72">
        <v>0</v>
      </c>
      <c r="I52" s="73">
        <v>3.363</v>
      </c>
      <c r="J52" s="71" t="s">
        <v>45</v>
      </c>
      <c r="K52" s="44">
        <v>300</v>
      </c>
      <c r="L52" s="75" t="s">
        <v>45</v>
      </c>
      <c r="M52" s="71" t="s">
        <v>45</v>
      </c>
    </row>
    <row r="53" spans="1:13" ht="15" thickBot="1" x14ac:dyDescent="0.35">
      <c r="C53" s="23"/>
      <c r="D53" s="23" t="s">
        <v>44</v>
      </c>
      <c r="E53" s="9">
        <v>205.05799999999999</v>
      </c>
      <c r="F53" s="54">
        <v>194.6995</v>
      </c>
      <c r="G53" s="14">
        <v>-5.0514976250621742E-2</v>
      </c>
      <c r="H53" s="50">
        <v>3472.2273989509422</v>
      </c>
      <c r="I53" s="10">
        <v>3201.4009999999998</v>
      </c>
      <c r="J53" s="14">
        <v>-7.7997886610988276E-2</v>
      </c>
      <c r="K53" s="46">
        <v>570</v>
      </c>
      <c r="L53" s="11">
        <v>532.86699999999996</v>
      </c>
      <c r="M53" s="14">
        <v>-6.5145614035087784E-2</v>
      </c>
    </row>
    <row r="54" spans="1:13" ht="15" thickBot="1" x14ac:dyDescent="0.35">
      <c r="C54" s="103"/>
      <c r="D54" s="107" t="s">
        <v>73</v>
      </c>
      <c r="E54" s="111">
        <v>182.76499999999999</v>
      </c>
      <c r="F54" s="108">
        <v>174.673</v>
      </c>
      <c r="G54" s="110">
        <v>-4.3999999999999997E-2</v>
      </c>
      <c r="H54" s="101">
        <v>3265.9</v>
      </c>
      <c r="I54" s="101">
        <v>3027.8</v>
      </c>
      <c r="J54" s="109">
        <v>-7.2999999999999995E-2</v>
      </c>
      <c r="K54" s="112">
        <v>570</v>
      </c>
      <c r="L54" s="101">
        <v>561.79999999999995</v>
      </c>
      <c r="M54" s="110">
        <v>-1.4E-2</v>
      </c>
    </row>
    <row r="55" spans="1:13" x14ac:dyDescent="0.3">
      <c r="C55" s="78"/>
      <c r="D55" s="78"/>
      <c r="E55" s="79"/>
      <c r="F55" s="82"/>
      <c r="G55" s="83"/>
      <c r="H55" s="80"/>
      <c r="I55" s="80"/>
      <c r="J55" s="83"/>
      <c r="K55" s="81"/>
      <c r="L55" s="80"/>
      <c r="M55" s="83"/>
    </row>
    <row r="56" spans="1:13" x14ac:dyDescent="0.3">
      <c r="C56" s="78"/>
      <c r="D56" s="88" t="s">
        <v>60</v>
      </c>
      <c r="E56" s="79"/>
      <c r="F56" s="80"/>
      <c r="G56" s="81"/>
      <c r="H56" s="82"/>
      <c r="I56" s="80"/>
      <c r="J56" s="80"/>
      <c r="K56" s="83"/>
      <c r="L56" s="83"/>
      <c r="M56" s="83"/>
    </row>
    <row r="57" spans="1:13" x14ac:dyDescent="0.3">
      <c r="E57" s="24"/>
      <c r="F57" s="25" t="s">
        <v>61</v>
      </c>
      <c r="G57" s="26">
        <f>(I53-3507)/3507</f>
        <v>-8.7139720558882278E-2</v>
      </c>
    </row>
    <row r="58" spans="1:13" x14ac:dyDescent="0.3">
      <c r="C58" s="4" t="s">
        <v>62</v>
      </c>
      <c r="E58" s="24"/>
      <c r="F58" s="25"/>
      <c r="G58" s="26"/>
    </row>
    <row r="59" spans="1:13" x14ac:dyDescent="0.3">
      <c r="C59" s="4" t="s">
        <v>63</v>
      </c>
    </row>
    <row r="60" spans="1:13" x14ac:dyDescent="0.3">
      <c r="C60" s="4" t="s">
        <v>58</v>
      </c>
    </row>
    <row r="61" spans="1:13" x14ac:dyDescent="0.3">
      <c r="C61" s="4" t="s">
        <v>64</v>
      </c>
    </row>
    <row r="62" spans="1:13" x14ac:dyDescent="0.3">
      <c r="C62" s="4" t="s">
        <v>65</v>
      </c>
    </row>
    <row r="63" spans="1:13" x14ac:dyDescent="0.3">
      <c r="C63" s="4" t="s">
        <v>71</v>
      </c>
    </row>
  </sheetData>
  <sortState ref="C7:M51">
    <sortCondition descending="1" ref="I7:I51"/>
  </sortState>
  <mergeCells count="3">
    <mergeCell ref="E4:G4"/>
    <mergeCell ref="H4:J4"/>
    <mergeCell ref="K4:M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3"/>
  <sheetViews>
    <sheetView topLeftCell="C1" zoomScale="89" zoomScaleNormal="89" workbookViewId="0">
      <pane ySplit="5" topLeftCell="A32" activePane="bottomLeft" state="frozen"/>
      <selection pane="bottomLeft" activeCell="M24" sqref="M24"/>
    </sheetView>
  </sheetViews>
  <sheetFormatPr defaultColWidth="9.109375" defaultRowHeight="14.4" x14ac:dyDescent="0.3"/>
  <cols>
    <col min="1" max="1" width="9.109375" style="4"/>
    <col min="2" max="2" width="1.44140625" style="4" customWidth="1"/>
    <col min="3" max="3" width="8.109375" style="4" customWidth="1"/>
    <col min="4" max="4" width="13.5546875" style="4" customWidth="1"/>
    <col min="5" max="13" width="11.109375" style="4" customWidth="1"/>
    <col min="14" max="14" width="1.44140625" style="4" customWidth="1"/>
    <col min="15" max="16384" width="9.109375" style="4"/>
  </cols>
  <sheetData>
    <row r="1" spans="1:16" ht="15" x14ac:dyDescent="0.25">
      <c r="C1" s="2" t="s">
        <v>59</v>
      </c>
    </row>
    <row r="2" spans="1:16" ht="15" x14ac:dyDescent="0.25">
      <c r="C2" s="4" t="s">
        <v>79</v>
      </c>
    </row>
    <row r="3" spans="1:16" ht="15.75" thickBot="1" x14ac:dyDescent="0.3">
      <c r="J3" s="76"/>
    </row>
    <row r="4" spans="1:16" x14ac:dyDescent="0.3">
      <c r="C4" s="15"/>
      <c r="D4" s="15"/>
      <c r="E4" s="150" t="s">
        <v>39</v>
      </c>
      <c r="F4" s="151"/>
      <c r="G4" s="151"/>
      <c r="H4" s="152" t="s">
        <v>40</v>
      </c>
      <c r="I4" s="153"/>
      <c r="J4" s="154"/>
      <c r="K4" s="155" t="s">
        <v>69</v>
      </c>
      <c r="L4" s="155"/>
      <c r="M4" s="156"/>
    </row>
    <row r="5" spans="1:16" ht="15" thickBot="1" x14ac:dyDescent="0.35">
      <c r="C5" s="16" t="s">
        <v>47</v>
      </c>
      <c r="D5" s="16" t="s">
        <v>46</v>
      </c>
      <c r="E5" s="17" t="s">
        <v>66</v>
      </c>
      <c r="F5" s="18" t="s">
        <v>67</v>
      </c>
      <c r="G5" s="19" t="s">
        <v>68</v>
      </c>
      <c r="H5" s="17" t="s">
        <v>66</v>
      </c>
      <c r="I5" s="18" t="s">
        <v>67</v>
      </c>
      <c r="J5" s="19" t="s">
        <v>68</v>
      </c>
      <c r="K5" s="17" t="s">
        <v>66</v>
      </c>
      <c r="L5" s="18" t="s">
        <v>67</v>
      </c>
      <c r="M5" s="19" t="s">
        <v>68</v>
      </c>
      <c r="P5" s="20"/>
    </row>
    <row r="6" spans="1:16" x14ac:dyDescent="0.3">
      <c r="A6" s="4">
        <v>1</v>
      </c>
      <c r="C6" s="58" t="s">
        <v>38</v>
      </c>
      <c r="D6" s="59" t="s">
        <v>55</v>
      </c>
      <c r="E6" s="60">
        <v>0.6</v>
      </c>
      <c r="F6" s="61">
        <v>0.4</v>
      </c>
      <c r="G6" s="62">
        <v>-0.33333333333333326</v>
      </c>
      <c r="H6" s="63">
        <v>10.182042579450789</v>
      </c>
      <c r="I6" s="64">
        <v>3.2492999999999999</v>
      </c>
      <c r="J6" s="62">
        <v>-0.68087935454545467</v>
      </c>
      <c r="K6" s="65">
        <v>550</v>
      </c>
      <c r="L6" s="66">
        <v>263.27449999999999</v>
      </c>
      <c r="M6" s="62">
        <v>-0.5213190909090909</v>
      </c>
    </row>
    <row r="7" spans="1:16" x14ac:dyDescent="0.3">
      <c r="A7" s="4">
        <f>A6+1</f>
        <v>2</v>
      </c>
      <c r="C7" s="42" t="s">
        <v>49</v>
      </c>
      <c r="D7" s="40" t="s">
        <v>11</v>
      </c>
      <c r="E7" s="29">
        <v>0.68200000000000005</v>
      </c>
      <c r="F7" s="53">
        <v>0.36599999999999999</v>
      </c>
      <c r="G7" s="33">
        <v>-0.46334310850439886</v>
      </c>
      <c r="H7" s="49">
        <v>11.047516198704106</v>
      </c>
      <c r="I7" s="30">
        <v>4.8449999999999998</v>
      </c>
      <c r="J7" s="33">
        <v>-0.56143988269794731</v>
      </c>
      <c r="K7" s="45">
        <v>525</v>
      </c>
      <c r="L7" s="56">
        <v>428.96199999999999</v>
      </c>
      <c r="M7" s="33">
        <v>-0.18292952380952382</v>
      </c>
    </row>
    <row r="8" spans="1:16" x14ac:dyDescent="0.3">
      <c r="A8" s="4">
        <f t="shared" ref="A8:A52" si="0">A7+1</f>
        <v>3</v>
      </c>
      <c r="C8" s="67" t="s">
        <v>38</v>
      </c>
      <c r="D8" s="68" t="s">
        <v>23</v>
      </c>
      <c r="E8" s="69">
        <v>0.2</v>
      </c>
      <c r="F8" s="70">
        <v>0.2</v>
      </c>
      <c r="G8" s="71">
        <v>0</v>
      </c>
      <c r="H8" s="72">
        <v>3.2397408207343417</v>
      </c>
      <c r="I8" s="73">
        <v>1.784</v>
      </c>
      <c r="J8" s="71">
        <v>-0.44933866666666672</v>
      </c>
      <c r="K8" s="44">
        <v>525</v>
      </c>
      <c r="L8" s="74">
        <v>289</v>
      </c>
      <c r="M8" s="71">
        <v>-0.44952380952380955</v>
      </c>
    </row>
    <row r="9" spans="1:16" x14ac:dyDescent="0.3">
      <c r="A9" s="4">
        <f t="shared" si="0"/>
        <v>4</v>
      </c>
      <c r="C9" s="42" t="s">
        <v>70</v>
      </c>
      <c r="D9" s="40" t="s">
        <v>77</v>
      </c>
      <c r="E9" s="29">
        <v>1.04</v>
      </c>
      <c r="F9" s="53">
        <v>0.74299999999999999</v>
      </c>
      <c r="G9" s="33">
        <v>-0.28557692307692312</v>
      </c>
      <c r="H9" s="49">
        <v>9.6266584387534717</v>
      </c>
      <c r="I9" s="30">
        <v>5.98</v>
      </c>
      <c r="J9" s="33">
        <v>-0.3788083333333333</v>
      </c>
      <c r="K9" s="45">
        <v>300</v>
      </c>
      <c r="L9" s="56">
        <v>260.834</v>
      </c>
      <c r="M9" s="33">
        <v>-0.13055333333333333</v>
      </c>
    </row>
    <row r="10" spans="1:16" x14ac:dyDescent="0.3">
      <c r="A10" s="4">
        <f t="shared" si="0"/>
        <v>5</v>
      </c>
      <c r="C10" s="67" t="s">
        <v>49</v>
      </c>
      <c r="D10" s="68" t="s">
        <v>3</v>
      </c>
      <c r="E10" s="69">
        <v>5.7380000000000004</v>
      </c>
      <c r="F10" s="70">
        <v>5.0039999999999996</v>
      </c>
      <c r="G10" s="71">
        <v>-0.1279191355873128</v>
      </c>
      <c r="H10" s="72">
        <v>97.374267201481032</v>
      </c>
      <c r="I10" s="73">
        <v>64.286000000000001</v>
      </c>
      <c r="J10" s="71">
        <v>-0.33980504451978838</v>
      </c>
      <c r="K10" s="44">
        <v>550</v>
      </c>
      <c r="L10" s="74">
        <v>416.33800000000002</v>
      </c>
      <c r="M10" s="71">
        <v>-0.24302181818181814</v>
      </c>
    </row>
    <row r="11" spans="1:16" x14ac:dyDescent="0.3">
      <c r="A11" s="4">
        <f t="shared" si="0"/>
        <v>6</v>
      </c>
      <c r="C11" s="42" t="s">
        <v>49</v>
      </c>
      <c r="D11" s="40" t="s">
        <v>7</v>
      </c>
      <c r="E11" s="29">
        <v>3.4540000000000002</v>
      </c>
      <c r="F11" s="53">
        <v>2.9388000000000001</v>
      </c>
      <c r="G11" s="33">
        <v>-0.14916039374638104</v>
      </c>
      <c r="H11" s="49">
        <v>58.614625115705039</v>
      </c>
      <c r="I11" s="30">
        <v>41.968000000000004</v>
      </c>
      <c r="J11" s="33">
        <v>-0.28400122124545985</v>
      </c>
      <c r="K11" s="45">
        <v>550</v>
      </c>
      <c r="L11" s="56">
        <v>462.92099999999999</v>
      </c>
      <c r="M11" s="33">
        <v>-0.15832545454545455</v>
      </c>
    </row>
    <row r="12" spans="1:16" x14ac:dyDescent="0.3">
      <c r="A12" s="4">
        <f t="shared" si="0"/>
        <v>7</v>
      </c>
      <c r="C12" s="67" t="s">
        <v>48</v>
      </c>
      <c r="D12" s="68" t="s">
        <v>0</v>
      </c>
      <c r="E12" s="69">
        <v>6.78</v>
      </c>
      <c r="F12" s="70">
        <v>6.3369999999999997</v>
      </c>
      <c r="G12" s="71">
        <v>-6.5339233038348155E-2</v>
      </c>
      <c r="H12" s="72">
        <v>135.97655044739278</v>
      </c>
      <c r="I12" s="73">
        <v>98.222999999999999</v>
      </c>
      <c r="J12" s="71">
        <v>-0.27764750850918996</v>
      </c>
      <c r="K12" s="44">
        <v>650</v>
      </c>
      <c r="L12" s="74">
        <v>502.31400000000002</v>
      </c>
      <c r="M12" s="71">
        <v>-0.22720923076923075</v>
      </c>
    </row>
    <row r="13" spans="1:16" x14ac:dyDescent="0.3">
      <c r="A13" s="4">
        <f t="shared" si="0"/>
        <v>8</v>
      </c>
      <c r="C13" s="42" t="s">
        <v>38</v>
      </c>
      <c r="D13" s="40" t="s">
        <v>26</v>
      </c>
      <c r="E13" s="29">
        <v>4.6120000000000001</v>
      </c>
      <c r="F13" s="53">
        <v>3.5659999999999998</v>
      </c>
      <c r="G13" s="33">
        <v>-0.22679965307892461</v>
      </c>
      <c r="H13" s="49">
        <v>78.265967294045055</v>
      </c>
      <c r="I13" s="30">
        <v>59.57</v>
      </c>
      <c r="J13" s="33">
        <v>-0.23887735551525671</v>
      </c>
      <c r="K13" s="45">
        <v>550</v>
      </c>
      <c r="L13" s="56">
        <v>541.36300000000006</v>
      </c>
      <c r="M13" s="33">
        <v>-1.570363636363626E-2</v>
      </c>
    </row>
    <row r="14" spans="1:16" x14ac:dyDescent="0.3">
      <c r="A14" s="4">
        <f t="shared" si="0"/>
        <v>9</v>
      </c>
      <c r="C14" s="22" t="s">
        <v>49</v>
      </c>
      <c r="D14" s="12" t="s">
        <v>10</v>
      </c>
      <c r="E14" s="5">
        <v>1.0289999999999999</v>
      </c>
      <c r="F14" s="52">
        <v>1.163</v>
      </c>
      <c r="G14" s="37">
        <v>0.13022351797862014</v>
      </c>
      <c r="H14" s="48">
        <v>16.668466522678184</v>
      </c>
      <c r="I14" s="6">
        <v>12.754</v>
      </c>
      <c r="J14" s="37">
        <v>-0.23484263038548747</v>
      </c>
      <c r="K14" s="44">
        <v>525</v>
      </c>
      <c r="L14" s="8">
        <v>355.39699999999999</v>
      </c>
      <c r="M14" s="37">
        <v>-0.32305333333333336</v>
      </c>
    </row>
    <row r="15" spans="1:16" x14ac:dyDescent="0.3">
      <c r="A15" s="4">
        <f t="shared" si="0"/>
        <v>10</v>
      </c>
      <c r="C15" s="42" t="s">
        <v>50</v>
      </c>
      <c r="D15" s="40" t="s">
        <v>15</v>
      </c>
      <c r="E15" s="29">
        <v>20.292999999999999</v>
      </c>
      <c r="F15" s="53">
        <v>17.765999999999998</v>
      </c>
      <c r="G15" s="33">
        <v>-0.12452569851672997</v>
      </c>
      <c r="H15" s="49">
        <v>344.37365010799141</v>
      </c>
      <c r="I15" s="30">
        <v>263.84500000000003</v>
      </c>
      <c r="J15" s="33">
        <v>-0.23384091693060305</v>
      </c>
      <c r="K15" s="45">
        <v>550</v>
      </c>
      <c r="L15" s="56">
        <v>481.28699999999998</v>
      </c>
      <c r="M15" s="33">
        <v>-0.12493272727272731</v>
      </c>
    </row>
    <row r="16" spans="1:16" x14ac:dyDescent="0.3">
      <c r="A16" s="4">
        <f t="shared" si="0"/>
        <v>11</v>
      </c>
      <c r="C16" s="22" t="s">
        <v>49</v>
      </c>
      <c r="D16" s="12" t="s">
        <v>4</v>
      </c>
      <c r="E16" s="5">
        <v>5.3659999999999997</v>
      </c>
      <c r="F16" s="52">
        <v>4.6959999999999997</v>
      </c>
      <c r="G16" s="37">
        <v>-0.12486023108460678</v>
      </c>
      <c r="H16" s="48">
        <v>91.061400802221542</v>
      </c>
      <c r="I16" s="6">
        <v>69.954999999999998</v>
      </c>
      <c r="J16" s="37">
        <v>-0.23178207908379364</v>
      </c>
      <c r="K16" s="44">
        <v>550</v>
      </c>
      <c r="L16" s="8">
        <v>482.767</v>
      </c>
      <c r="M16" s="37">
        <v>-0.12224181818181819</v>
      </c>
    </row>
    <row r="17" spans="1:13" x14ac:dyDescent="0.3">
      <c r="A17" s="4">
        <f t="shared" si="0"/>
        <v>12</v>
      </c>
      <c r="C17" s="42" t="s">
        <v>48</v>
      </c>
      <c r="D17" s="40" t="s">
        <v>2</v>
      </c>
      <c r="E17" s="29">
        <v>0.77100000000000002</v>
      </c>
      <c r="F17" s="53">
        <v>0.77100000000000002</v>
      </c>
      <c r="G17" s="33">
        <v>0</v>
      </c>
      <c r="H17" s="49">
        <v>12.489200863930888</v>
      </c>
      <c r="I17" s="30">
        <v>10.087</v>
      </c>
      <c r="J17" s="33">
        <v>-0.19234223951578056</v>
      </c>
      <c r="K17" s="45">
        <v>525</v>
      </c>
      <c r="L17" s="56">
        <v>424</v>
      </c>
      <c r="M17" s="33">
        <v>-0.19238095238095237</v>
      </c>
    </row>
    <row r="18" spans="1:13" x14ac:dyDescent="0.3">
      <c r="A18" s="4">
        <f t="shared" si="0"/>
        <v>13</v>
      </c>
      <c r="C18" s="67" t="s">
        <v>48</v>
      </c>
      <c r="D18" s="68" t="s">
        <v>75</v>
      </c>
      <c r="E18" s="69">
        <v>6.9470000000000001</v>
      </c>
      <c r="F18" s="70">
        <v>5.7805</v>
      </c>
      <c r="G18" s="71">
        <v>-0.16791420757161366</v>
      </c>
      <c r="H18" s="72">
        <v>64.304227090404197</v>
      </c>
      <c r="I18" s="73">
        <v>52.093000000000004</v>
      </c>
      <c r="J18" s="71">
        <v>-0.18989773523343406</v>
      </c>
      <c r="K18" s="44">
        <v>300</v>
      </c>
      <c r="L18" s="74">
        <v>292.05099999999999</v>
      </c>
      <c r="M18" s="71">
        <v>-2.6496666666666707E-2</v>
      </c>
    </row>
    <row r="19" spans="1:13" x14ac:dyDescent="0.3">
      <c r="A19" s="4">
        <f t="shared" si="0"/>
        <v>14</v>
      </c>
      <c r="C19" s="42" t="s">
        <v>48</v>
      </c>
      <c r="D19" s="40" t="s">
        <v>53</v>
      </c>
      <c r="E19" s="29">
        <v>12.016999999999999</v>
      </c>
      <c r="F19" s="53">
        <v>10.3</v>
      </c>
      <c r="G19" s="33">
        <v>-0.14288091869851036</v>
      </c>
      <c r="H19" s="49">
        <v>241.00740512187596</v>
      </c>
      <c r="I19" s="30">
        <v>198.3563</v>
      </c>
      <c r="J19" s="33">
        <v>-0.17697010222697329</v>
      </c>
      <c r="K19" s="45">
        <v>650</v>
      </c>
      <c r="L19" s="56">
        <v>624.14829999999995</v>
      </c>
      <c r="M19" s="33">
        <v>-3.9771846153846234E-2</v>
      </c>
    </row>
    <row r="20" spans="1:13" x14ac:dyDescent="0.3">
      <c r="A20" s="4">
        <f t="shared" si="0"/>
        <v>15</v>
      </c>
      <c r="C20" s="22" t="s">
        <v>48</v>
      </c>
      <c r="D20" s="12" t="s">
        <v>76</v>
      </c>
      <c r="E20" s="5">
        <v>10.696</v>
      </c>
      <c r="F20" s="52">
        <v>9.6679999999999993</v>
      </c>
      <c r="G20" s="37">
        <v>-9.611069558713542E-2</v>
      </c>
      <c r="H20" s="48">
        <v>99.006479481641477</v>
      </c>
      <c r="I20" s="6">
        <v>81.534000000000006</v>
      </c>
      <c r="J20" s="37">
        <v>-0.17647814136125656</v>
      </c>
      <c r="K20" s="44">
        <v>300</v>
      </c>
      <c r="L20" s="8">
        <v>273.30399999999997</v>
      </c>
      <c r="M20" s="37">
        <v>-8.8986666666666756E-2</v>
      </c>
    </row>
    <row r="21" spans="1:13" x14ac:dyDescent="0.3">
      <c r="A21" s="4">
        <f t="shared" si="0"/>
        <v>16</v>
      </c>
      <c r="C21" s="42" t="s">
        <v>38</v>
      </c>
      <c r="D21" s="40" t="s">
        <v>20</v>
      </c>
      <c r="E21" s="29">
        <v>4.5060000000000002</v>
      </c>
      <c r="F21" s="53">
        <v>4.2859999999999996</v>
      </c>
      <c r="G21" s="33">
        <v>-4.8823790501553624E-2</v>
      </c>
      <c r="H21" s="49">
        <v>76.46713977167542</v>
      </c>
      <c r="I21" s="30">
        <v>63.174999999999997</v>
      </c>
      <c r="J21" s="33">
        <v>-0.17382812815236268</v>
      </c>
      <c r="K21" s="45">
        <v>550</v>
      </c>
      <c r="L21" s="56">
        <v>477.678</v>
      </c>
      <c r="M21" s="33">
        <v>-0.13149454545454545</v>
      </c>
    </row>
    <row r="22" spans="1:13" x14ac:dyDescent="0.3">
      <c r="A22" s="4">
        <f t="shared" si="0"/>
        <v>17</v>
      </c>
      <c r="C22" s="22" t="s">
        <v>38</v>
      </c>
      <c r="D22" s="12" t="s">
        <v>22</v>
      </c>
      <c r="E22" s="5">
        <v>6.3040000000000003</v>
      </c>
      <c r="F22" s="52">
        <v>5.7320000000000002</v>
      </c>
      <c r="G22" s="37">
        <v>-9.0736040609137064E-2</v>
      </c>
      <c r="H22" s="48">
        <v>102.11663066954645</v>
      </c>
      <c r="I22" s="6">
        <v>89.18</v>
      </c>
      <c r="J22" s="37">
        <v>-0.126684856175973</v>
      </c>
      <c r="K22" s="44">
        <v>525</v>
      </c>
      <c r="L22" s="8">
        <v>504.20400000000001</v>
      </c>
      <c r="M22" s="37">
        <v>-3.9611428571428554E-2</v>
      </c>
    </row>
    <row r="23" spans="1:13" x14ac:dyDescent="0.3">
      <c r="A23" s="4">
        <f t="shared" si="0"/>
        <v>18</v>
      </c>
      <c r="C23" s="42" t="s">
        <v>49</v>
      </c>
      <c r="D23" s="40" t="s">
        <v>6</v>
      </c>
      <c r="E23" s="29">
        <v>8.4600000000000009</v>
      </c>
      <c r="F23" s="53">
        <v>7.093</v>
      </c>
      <c r="G23" s="33">
        <v>-0.16158392434988189</v>
      </c>
      <c r="H23" s="49">
        <v>143.56680037025615</v>
      </c>
      <c r="I23" s="30">
        <v>125.76430000000001</v>
      </c>
      <c r="J23" s="33">
        <v>-0.12400151235761903</v>
      </c>
      <c r="K23" s="45">
        <v>550</v>
      </c>
      <c r="L23" s="56">
        <v>574.70000000000005</v>
      </c>
      <c r="M23" s="33">
        <v>4.4999999999999998E-2</v>
      </c>
    </row>
    <row r="24" spans="1:13" x14ac:dyDescent="0.3">
      <c r="A24" s="4">
        <f t="shared" si="0"/>
        <v>19</v>
      </c>
      <c r="C24" s="22" t="s">
        <v>48</v>
      </c>
      <c r="D24" s="12" t="s">
        <v>1</v>
      </c>
      <c r="E24" s="5">
        <v>3.2970000000000002</v>
      </c>
      <c r="F24" s="52">
        <v>3.097</v>
      </c>
      <c r="G24" s="37">
        <v>-6.0661207158022493E-2</v>
      </c>
      <c r="H24" s="48">
        <v>57.98488120950325</v>
      </c>
      <c r="I24" s="6">
        <v>51.451000000000001</v>
      </c>
      <c r="J24" s="37">
        <v>-0.11268249711327165</v>
      </c>
      <c r="K24" s="44">
        <v>570</v>
      </c>
      <c r="L24" s="8">
        <v>538.43299999999999</v>
      </c>
      <c r="M24" s="37">
        <v>-5.5380701754385975E-2</v>
      </c>
    </row>
    <row r="25" spans="1:13" x14ac:dyDescent="0.3">
      <c r="A25" s="4">
        <f t="shared" si="0"/>
        <v>20</v>
      </c>
      <c r="C25" s="42" t="s">
        <v>50</v>
      </c>
      <c r="D25" s="40" t="s">
        <v>14</v>
      </c>
      <c r="E25" s="29">
        <v>13.853999999999999</v>
      </c>
      <c r="F25" s="53">
        <v>12.488</v>
      </c>
      <c r="G25" s="33">
        <v>-9.85996824021943E-2</v>
      </c>
      <c r="H25" s="49">
        <v>224.41684665226782</v>
      </c>
      <c r="I25" s="30">
        <v>201.614</v>
      </c>
      <c r="J25" s="33">
        <v>-0.10160933545065202</v>
      </c>
      <c r="K25" s="45">
        <v>525</v>
      </c>
      <c r="L25" s="56">
        <v>523.20600000000002</v>
      </c>
      <c r="M25" s="33">
        <v>-3.4171428571428243E-3</v>
      </c>
    </row>
    <row r="26" spans="1:13" ht="15" x14ac:dyDescent="0.25">
      <c r="A26" s="4">
        <f t="shared" si="0"/>
        <v>21</v>
      </c>
      <c r="C26" s="67" t="s">
        <v>51</v>
      </c>
      <c r="D26" s="68" t="s">
        <v>35</v>
      </c>
      <c r="E26" s="69">
        <v>2</v>
      </c>
      <c r="F26" s="70">
        <v>1.6</v>
      </c>
      <c r="G26" s="71">
        <v>-0.19999999999999996</v>
      </c>
      <c r="H26" s="72">
        <v>40.111076828139467</v>
      </c>
      <c r="I26" s="73">
        <v>36.646000000000001</v>
      </c>
      <c r="J26" s="71">
        <v>-8.6387030769230835E-2</v>
      </c>
      <c r="K26" s="44">
        <v>650</v>
      </c>
      <c r="L26" s="74">
        <v>742.25</v>
      </c>
      <c r="M26" s="71">
        <v>0.14192307692307693</v>
      </c>
    </row>
    <row r="27" spans="1:13" ht="15" x14ac:dyDescent="0.25">
      <c r="A27" s="4">
        <f t="shared" si="0"/>
        <v>22</v>
      </c>
      <c r="C27" s="42" t="s">
        <v>48</v>
      </c>
      <c r="D27" s="40" t="s">
        <v>74</v>
      </c>
      <c r="E27" s="29">
        <v>3.61</v>
      </c>
      <c r="F27" s="53">
        <v>3.4430000000000001</v>
      </c>
      <c r="G27" s="33">
        <v>-4.6260387811634301E-2</v>
      </c>
      <c r="H27" s="49">
        <v>33.415612465288497</v>
      </c>
      <c r="I27" s="30">
        <v>30.61</v>
      </c>
      <c r="J27" s="33">
        <v>-8.396112650046185E-2</v>
      </c>
      <c r="K27" s="45">
        <v>300</v>
      </c>
      <c r="L27" s="56">
        <v>288.12099999999998</v>
      </c>
      <c r="M27" s="33">
        <v>-3.9596666666666731E-2</v>
      </c>
    </row>
    <row r="28" spans="1:13" ht="15" x14ac:dyDescent="0.25">
      <c r="A28" s="4">
        <f t="shared" si="0"/>
        <v>23</v>
      </c>
      <c r="C28" s="22" t="s">
        <v>49</v>
      </c>
      <c r="D28" s="12" t="s">
        <v>12</v>
      </c>
      <c r="E28" s="5">
        <v>0.6</v>
      </c>
      <c r="F28" s="52">
        <v>0.6</v>
      </c>
      <c r="G28" s="37">
        <v>0</v>
      </c>
      <c r="H28" s="48">
        <v>10.182042579450789</v>
      </c>
      <c r="I28" s="6">
        <v>9.35</v>
      </c>
      <c r="J28" s="37">
        <v>-8.1716666666666882E-2</v>
      </c>
      <c r="K28" s="44">
        <v>550</v>
      </c>
      <c r="L28" s="8">
        <v>505</v>
      </c>
      <c r="M28" s="37">
        <v>-8.1818181818181818E-2</v>
      </c>
    </row>
    <row r="29" spans="1:13" ht="15" x14ac:dyDescent="0.25">
      <c r="A29" s="4">
        <f t="shared" si="0"/>
        <v>24</v>
      </c>
      <c r="C29" s="42" t="s">
        <v>38</v>
      </c>
      <c r="D29" s="40" t="s">
        <v>27</v>
      </c>
      <c r="E29" s="29">
        <v>1.6</v>
      </c>
      <c r="F29" s="53">
        <v>1.6</v>
      </c>
      <c r="G29" s="33">
        <v>0</v>
      </c>
      <c r="H29" s="49">
        <v>27.152113545202102</v>
      </c>
      <c r="I29" s="30">
        <v>25.024999999999999</v>
      </c>
      <c r="J29" s="33">
        <v>-7.8340625000000191E-2</v>
      </c>
      <c r="K29" s="45">
        <v>550</v>
      </c>
      <c r="L29" s="56">
        <v>506.875</v>
      </c>
      <c r="M29" s="33">
        <v>-7.8409090909090914E-2</v>
      </c>
    </row>
    <row r="30" spans="1:13" ht="15" x14ac:dyDescent="0.25">
      <c r="A30" s="4">
        <f t="shared" si="0"/>
        <v>25</v>
      </c>
      <c r="C30" s="67" t="s">
        <v>38</v>
      </c>
      <c r="D30" s="68" t="s">
        <v>19</v>
      </c>
      <c r="E30" s="69">
        <v>5.9740000000000002</v>
      </c>
      <c r="F30" s="70">
        <v>5.6689999999999996</v>
      </c>
      <c r="G30" s="71">
        <v>-5.1054569802477502E-2</v>
      </c>
      <c r="H30" s="72">
        <v>105.0657204566492</v>
      </c>
      <c r="I30" s="73">
        <v>98.236999999999995</v>
      </c>
      <c r="J30" s="71">
        <v>-6.4994752112957549E-2</v>
      </c>
      <c r="K30" s="44">
        <v>570</v>
      </c>
      <c r="L30" s="74">
        <v>558.62400000000002</v>
      </c>
      <c r="M30" s="71">
        <v>-1.9957894736842063E-2</v>
      </c>
    </row>
    <row r="31" spans="1:13" x14ac:dyDescent="0.3">
      <c r="A31" s="4">
        <f t="shared" si="0"/>
        <v>26</v>
      </c>
      <c r="C31" s="42" t="s">
        <v>49</v>
      </c>
      <c r="D31" s="40" t="s">
        <v>5</v>
      </c>
      <c r="E31" s="29">
        <v>3.2149999999999999</v>
      </c>
      <c r="F31" s="53">
        <v>3.0819999999999999</v>
      </c>
      <c r="G31" s="33">
        <v>-4.1368584758942464E-2</v>
      </c>
      <c r="H31" s="49">
        <v>54.558778154890469</v>
      </c>
      <c r="I31" s="30">
        <v>51.389000000000003</v>
      </c>
      <c r="J31" s="33">
        <v>-5.8098408030538666E-2</v>
      </c>
      <c r="K31" s="45">
        <v>550</v>
      </c>
      <c r="L31" s="56">
        <v>540.36300000000006</v>
      </c>
      <c r="M31" s="33">
        <v>-1.7521818181818079E-2</v>
      </c>
    </row>
    <row r="32" spans="1:13" x14ac:dyDescent="0.3">
      <c r="A32" s="4">
        <f t="shared" si="0"/>
        <v>27</v>
      </c>
      <c r="C32" s="67" t="s">
        <v>50</v>
      </c>
      <c r="D32" s="68" t="s">
        <v>17</v>
      </c>
      <c r="E32" s="69">
        <v>4.2949999999999999</v>
      </c>
      <c r="F32" s="70">
        <v>4.4610000000000003</v>
      </c>
      <c r="G32" s="71">
        <v>3.8649592549476225E-2</v>
      </c>
      <c r="H32" s="72">
        <v>72.886454797901891</v>
      </c>
      <c r="I32" s="73">
        <v>69.003</v>
      </c>
      <c r="J32" s="71">
        <v>-5.3280884749709073E-2</v>
      </c>
      <c r="K32" s="44">
        <v>550</v>
      </c>
      <c r="L32" s="74">
        <v>501.27800000000002</v>
      </c>
      <c r="M32" s="71">
        <v>-8.8585454545454509E-2</v>
      </c>
    </row>
    <row r="33" spans="1:13" x14ac:dyDescent="0.3">
      <c r="A33" s="4">
        <f t="shared" si="0"/>
        <v>28</v>
      </c>
      <c r="C33" s="42" t="s">
        <v>51</v>
      </c>
      <c r="D33" s="40" t="s">
        <v>33</v>
      </c>
      <c r="E33" s="29">
        <v>1.0860000000000001</v>
      </c>
      <c r="F33" s="53">
        <v>1.0860000000000001</v>
      </c>
      <c r="G33" s="33">
        <v>0</v>
      </c>
      <c r="H33" s="49">
        <v>17.591792656587479</v>
      </c>
      <c r="I33" s="30">
        <v>16.672000000000001</v>
      </c>
      <c r="J33" s="33">
        <v>-5.2285328422345304E-2</v>
      </c>
      <c r="K33" s="45">
        <v>525</v>
      </c>
      <c r="L33" s="56">
        <v>500.18400000000003</v>
      </c>
      <c r="M33" s="33">
        <v>-4.7268571428571382E-2</v>
      </c>
    </row>
    <row r="34" spans="1:13" x14ac:dyDescent="0.3">
      <c r="A34" s="4">
        <f t="shared" si="0"/>
        <v>29</v>
      </c>
      <c r="C34" s="22" t="s">
        <v>51</v>
      </c>
      <c r="D34" s="12" t="s">
        <v>34</v>
      </c>
      <c r="E34" s="5">
        <v>19.593</v>
      </c>
      <c r="F34" s="52">
        <v>18.861000000000001</v>
      </c>
      <c r="G34" s="37">
        <v>-3.7360281733272049E-2</v>
      </c>
      <c r="H34" s="48">
        <v>362.72138228941685</v>
      </c>
      <c r="I34" s="6">
        <v>349.38799999999998</v>
      </c>
      <c r="J34" s="37">
        <v>-3.6759294986304709E-2</v>
      </c>
      <c r="K34" s="44">
        <v>600</v>
      </c>
      <c r="L34" s="8">
        <v>600.32600000000002</v>
      </c>
      <c r="M34" s="37">
        <v>5.4333333333336971E-4</v>
      </c>
    </row>
    <row r="35" spans="1:13" x14ac:dyDescent="0.3">
      <c r="A35" s="4">
        <f t="shared" si="0"/>
        <v>30</v>
      </c>
      <c r="C35" s="42" t="s">
        <v>50</v>
      </c>
      <c r="D35" s="40" t="s">
        <v>13</v>
      </c>
      <c r="E35" s="29">
        <v>4.4669999999999996</v>
      </c>
      <c r="F35" s="53">
        <v>4.4000000000000004</v>
      </c>
      <c r="G35" s="33">
        <v>-1.4998880680546068E-2</v>
      </c>
      <c r="H35" s="49">
        <v>72.35961123110151</v>
      </c>
      <c r="I35" s="30">
        <v>71.349000000000004</v>
      </c>
      <c r="J35" s="33">
        <v>-1.3966509961943067E-2</v>
      </c>
      <c r="K35" s="45">
        <v>525</v>
      </c>
      <c r="L35" s="56">
        <v>525.51199999999994</v>
      </c>
      <c r="M35" s="33">
        <v>9.7523809523798787E-4</v>
      </c>
    </row>
    <row r="36" spans="1:13" x14ac:dyDescent="0.3">
      <c r="A36" s="4">
        <f t="shared" si="0"/>
        <v>31</v>
      </c>
      <c r="C36" s="22" t="s">
        <v>49</v>
      </c>
      <c r="D36" s="12" t="s">
        <v>8</v>
      </c>
      <c r="E36" s="5">
        <v>1.548</v>
      </c>
      <c r="F36" s="52">
        <v>1.548</v>
      </c>
      <c r="G36" s="37">
        <v>0</v>
      </c>
      <c r="H36" s="48">
        <v>26.269669854983032</v>
      </c>
      <c r="I36" s="6">
        <v>27.111000000000001</v>
      </c>
      <c r="J36" s="37">
        <v>3.2026673713882944E-2</v>
      </c>
      <c r="K36" s="44">
        <v>550</v>
      </c>
      <c r="L36" s="8">
        <v>567.57100000000003</v>
      </c>
      <c r="M36" s="37">
        <v>3.1947272727272776E-2</v>
      </c>
    </row>
    <row r="37" spans="1:13" x14ac:dyDescent="0.3">
      <c r="A37" s="4">
        <f t="shared" si="0"/>
        <v>32</v>
      </c>
      <c r="C37" s="42" t="s">
        <v>51</v>
      </c>
      <c r="D37" s="40" t="s">
        <v>31</v>
      </c>
      <c r="E37" s="29">
        <v>11.176</v>
      </c>
      <c r="F37" s="53">
        <v>10.842000000000001</v>
      </c>
      <c r="G37" s="33">
        <v>-2.988546886184678E-2</v>
      </c>
      <c r="H37" s="49">
        <v>206.89910521444003</v>
      </c>
      <c r="I37" s="30">
        <v>216.696</v>
      </c>
      <c r="J37" s="33">
        <v>4.7351073729419976E-2</v>
      </c>
      <c r="K37" s="45">
        <v>600</v>
      </c>
      <c r="L37" s="56">
        <v>647.71699999999998</v>
      </c>
      <c r="M37" s="33">
        <v>7.9528333333333312E-2</v>
      </c>
    </row>
    <row r="38" spans="1:13" x14ac:dyDescent="0.3">
      <c r="A38" s="4">
        <f t="shared" si="0"/>
        <v>33</v>
      </c>
      <c r="C38" s="22" t="s">
        <v>51</v>
      </c>
      <c r="D38" s="12" t="s">
        <v>32</v>
      </c>
      <c r="E38" s="5">
        <v>5.9560000000000004</v>
      </c>
      <c r="F38" s="52">
        <v>6.0670000000000002</v>
      </c>
      <c r="G38" s="37">
        <v>1.8636668905305534E-2</v>
      </c>
      <c r="H38" s="48">
        <v>110.26226473310709</v>
      </c>
      <c r="I38" s="6">
        <v>115.529</v>
      </c>
      <c r="J38" s="37">
        <v>4.7765527759122212E-2</v>
      </c>
      <c r="K38" s="44">
        <v>600</v>
      </c>
      <c r="L38" s="8">
        <v>617.10900000000004</v>
      </c>
      <c r="M38" s="37">
        <v>2.8515000000000061E-2</v>
      </c>
    </row>
    <row r="39" spans="1:13" x14ac:dyDescent="0.3">
      <c r="A39" s="4">
        <f t="shared" si="0"/>
        <v>34</v>
      </c>
      <c r="C39" s="42" t="s">
        <v>38</v>
      </c>
      <c r="D39" s="40" t="s">
        <v>56</v>
      </c>
      <c r="E39" s="29">
        <v>3.4</v>
      </c>
      <c r="F39" s="53">
        <v>3.8</v>
      </c>
      <c r="G39" s="33">
        <v>0.11764705882352938</v>
      </c>
      <c r="H39" s="49">
        <v>68.18883060783709</v>
      </c>
      <c r="I39" s="30">
        <v>72.033000000000001</v>
      </c>
      <c r="J39" s="33">
        <v>5.6375352941176446E-2</v>
      </c>
      <c r="K39" s="45">
        <v>650</v>
      </c>
      <c r="L39" s="56">
        <v>614.31600000000003</v>
      </c>
      <c r="M39" s="33">
        <v>-5.4898461538461493E-2</v>
      </c>
    </row>
    <row r="40" spans="1:13" x14ac:dyDescent="0.3">
      <c r="A40" s="4">
        <f t="shared" si="0"/>
        <v>35</v>
      </c>
      <c r="C40" s="22" t="s">
        <v>38</v>
      </c>
      <c r="D40" s="12" t="s">
        <v>18</v>
      </c>
      <c r="E40" s="5">
        <v>1.143</v>
      </c>
      <c r="F40" s="52">
        <v>1.343</v>
      </c>
      <c r="G40" s="37">
        <v>0.17497812773403321</v>
      </c>
      <c r="H40" s="48">
        <v>22.923480407281708</v>
      </c>
      <c r="I40" s="6">
        <v>24.777999999999999</v>
      </c>
      <c r="J40" s="37">
        <v>8.0900437445319023E-2</v>
      </c>
      <c r="K40" s="44">
        <v>650</v>
      </c>
      <c r="L40" s="8">
        <v>597.91499999999996</v>
      </c>
      <c r="M40" s="37">
        <v>-8.0130769230769283E-2</v>
      </c>
    </row>
    <row r="41" spans="1:13" x14ac:dyDescent="0.3">
      <c r="A41" s="4">
        <f t="shared" si="0"/>
        <v>36</v>
      </c>
      <c r="C41" s="42" t="s">
        <v>38</v>
      </c>
      <c r="D41" s="40" t="s">
        <v>24</v>
      </c>
      <c r="E41" s="29">
        <v>3.8</v>
      </c>
      <c r="F41" s="53">
        <v>4.2</v>
      </c>
      <c r="G41" s="33">
        <v>0.10526315789473695</v>
      </c>
      <c r="H41" s="49">
        <v>76.211045973464991</v>
      </c>
      <c r="I41" s="30">
        <v>86.010999999999996</v>
      </c>
      <c r="J41" s="33">
        <v>0.12858968016194311</v>
      </c>
      <c r="K41" s="45">
        <v>650</v>
      </c>
      <c r="L41" s="56">
        <v>663.66700000000003</v>
      </c>
      <c r="M41" s="33">
        <v>2.1026153846153892E-2</v>
      </c>
    </row>
    <row r="42" spans="1:13" x14ac:dyDescent="0.3">
      <c r="A42" s="4">
        <f t="shared" si="0"/>
        <v>37</v>
      </c>
      <c r="C42" s="22" t="s">
        <v>38</v>
      </c>
      <c r="D42" s="12" t="s">
        <v>29</v>
      </c>
      <c r="E42" s="5">
        <v>4.2</v>
      </c>
      <c r="F42" s="52">
        <v>5</v>
      </c>
      <c r="G42" s="37">
        <v>0.19047619047619044</v>
      </c>
      <c r="H42" s="48">
        <v>84.233261339092877</v>
      </c>
      <c r="I42" s="6">
        <v>99.766999999999996</v>
      </c>
      <c r="J42" s="37">
        <v>0.18441335897435887</v>
      </c>
      <c r="K42" s="44">
        <v>650</v>
      </c>
      <c r="L42" s="8">
        <v>646.64</v>
      </c>
      <c r="M42" s="37">
        <v>-5.1692307692307905E-3</v>
      </c>
    </row>
    <row r="43" spans="1:13" x14ac:dyDescent="0.3">
      <c r="A43" s="4">
        <f t="shared" si="0"/>
        <v>38</v>
      </c>
      <c r="C43" s="42" t="s">
        <v>50</v>
      </c>
      <c r="D43" s="40" t="s">
        <v>16</v>
      </c>
      <c r="E43" s="29">
        <v>0.40200000000000002</v>
      </c>
      <c r="F43" s="53">
        <v>0.46899999999999997</v>
      </c>
      <c r="G43" s="33">
        <v>0.16666666666666652</v>
      </c>
      <c r="H43" s="49">
        <v>6.8219685282320288</v>
      </c>
      <c r="I43" s="30">
        <v>8.5939999999999994</v>
      </c>
      <c r="J43" s="33">
        <v>0.25975368611487976</v>
      </c>
      <c r="K43" s="45">
        <v>550</v>
      </c>
      <c r="L43" s="56">
        <v>593.81700000000001</v>
      </c>
      <c r="M43" s="33">
        <v>7.9667272727272739E-2</v>
      </c>
    </row>
    <row r="44" spans="1:13" x14ac:dyDescent="0.3">
      <c r="A44" s="4">
        <f t="shared" si="0"/>
        <v>39</v>
      </c>
      <c r="C44" s="22" t="s">
        <v>51</v>
      </c>
      <c r="D44" s="12" t="s">
        <v>36</v>
      </c>
      <c r="E44" s="5">
        <v>2.4449999999999998</v>
      </c>
      <c r="F44" s="52">
        <v>2.8119999999999998</v>
      </c>
      <c r="G44" s="37">
        <v>0.15010224948875256</v>
      </c>
      <c r="H44" s="48">
        <v>43.377815489046597</v>
      </c>
      <c r="I44" s="6">
        <v>55.918999999999997</v>
      </c>
      <c r="J44" s="37">
        <v>0.28911517026762668</v>
      </c>
      <c r="K44" s="44">
        <v>575</v>
      </c>
      <c r="L44" s="8">
        <v>644.452</v>
      </c>
      <c r="M44" s="37">
        <v>0.12078608695652174</v>
      </c>
    </row>
    <row r="45" spans="1:13" x14ac:dyDescent="0.3">
      <c r="A45" s="4">
        <f t="shared" si="0"/>
        <v>40</v>
      </c>
      <c r="C45" s="42" t="s">
        <v>38</v>
      </c>
      <c r="D45" s="40" t="s">
        <v>21</v>
      </c>
      <c r="E45" s="29">
        <v>1.4</v>
      </c>
      <c r="F45" s="53">
        <v>1.8</v>
      </c>
      <c r="G45" s="33">
        <v>0.28571428571428581</v>
      </c>
      <c r="H45" s="49">
        <v>26.99784017278618</v>
      </c>
      <c r="I45" s="30">
        <v>35.103000000000002</v>
      </c>
      <c r="J45" s="33">
        <v>0.30021511999999989</v>
      </c>
      <c r="K45" s="45">
        <v>625</v>
      </c>
      <c r="L45" s="56">
        <v>632</v>
      </c>
      <c r="M45" s="33">
        <v>1.12E-2</v>
      </c>
    </row>
    <row r="46" spans="1:13" x14ac:dyDescent="0.3">
      <c r="A46" s="4">
        <f t="shared" si="0"/>
        <v>41</v>
      </c>
      <c r="C46" s="67" t="s">
        <v>48</v>
      </c>
      <c r="D46" s="68" t="s">
        <v>54</v>
      </c>
      <c r="E46" s="69">
        <v>1.468</v>
      </c>
      <c r="F46" s="70">
        <v>2.4670000000000001</v>
      </c>
      <c r="G46" s="71">
        <v>0.68051771117166227</v>
      </c>
      <c r="H46" s="72">
        <v>28.30916383832151</v>
      </c>
      <c r="I46" s="73">
        <v>36.835299999999997</v>
      </c>
      <c r="J46" s="71">
        <v>0.30117937111716592</v>
      </c>
      <c r="K46" s="44">
        <v>625</v>
      </c>
      <c r="L46" s="74">
        <v>483.92059999999998</v>
      </c>
      <c r="M46" s="71">
        <v>-0.22572704000000005</v>
      </c>
    </row>
    <row r="47" spans="1:13" x14ac:dyDescent="0.3">
      <c r="A47" s="4">
        <f t="shared" si="0"/>
        <v>42</v>
      </c>
      <c r="C47" s="42" t="s">
        <v>38</v>
      </c>
      <c r="D47" s="40" t="s">
        <v>25</v>
      </c>
      <c r="E47" s="29">
        <v>0.8</v>
      </c>
      <c r="F47" s="53">
        <v>1</v>
      </c>
      <c r="G47" s="33">
        <v>0.24999999999999994</v>
      </c>
      <c r="H47" s="49">
        <v>16.044430731255787</v>
      </c>
      <c r="I47" s="30">
        <v>20.983000000000001</v>
      </c>
      <c r="J47" s="33">
        <v>0.30780582692307684</v>
      </c>
      <c r="K47" s="45">
        <v>650</v>
      </c>
      <c r="L47" s="56">
        <v>680</v>
      </c>
      <c r="M47" s="33">
        <v>4.6153846153846156E-2</v>
      </c>
    </row>
    <row r="48" spans="1:13" x14ac:dyDescent="0.3">
      <c r="A48" s="4">
        <f t="shared" si="0"/>
        <v>43</v>
      </c>
      <c r="C48" s="22" t="s">
        <v>51</v>
      </c>
      <c r="D48" s="12" t="s">
        <v>30</v>
      </c>
      <c r="E48" s="5">
        <v>1.169</v>
      </c>
      <c r="F48" s="52">
        <v>1.169</v>
      </c>
      <c r="G48" s="37">
        <v>0</v>
      </c>
      <c r="H48" s="48">
        <v>23.444924406047519</v>
      </c>
      <c r="I48" s="6">
        <v>31.474</v>
      </c>
      <c r="J48" s="37">
        <v>0.34246540764624578</v>
      </c>
      <c r="K48" s="44">
        <v>650</v>
      </c>
      <c r="L48" s="8">
        <v>872.54100000000005</v>
      </c>
      <c r="M48" s="37">
        <v>0.34237076923076931</v>
      </c>
    </row>
    <row r="49" spans="1:15" x14ac:dyDescent="0.3">
      <c r="A49" s="4">
        <f t="shared" si="0"/>
        <v>44</v>
      </c>
      <c r="C49" s="42" t="s">
        <v>38</v>
      </c>
      <c r="D49" s="40" t="s">
        <v>28</v>
      </c>
      <c r="E49" s="29">
        <v>1.9</v>
      </c>
      <c r="F49" s="53">
        <v>2.4</v>
      </c>
      <c r="G49" s="33">
        <v>0.26315789473684209</v>
      </c>
      <c r="H49" s="49">
        <v>38.105522986732495</v>
      </c>
      <c r="I49" s="30">
        <v>52.92</v>
      </c>
      <c r="J49" s="33">
        <v>0.38877506072874479</v>
      </c>
      <c r="K49" s="45">
        <v>650</v>
      </c>
      <c r="L49" s="56">
        <v>714.58299999999997</v>
      </c>
      <c r="M49" s="33">
        <v>9.9358461538461493E-2</v>
      </c>
    </row>
    <row r="50" spans="1:15" x14ac:dyDescent="0.3">
      <c r="A50" s="4">
        <f t="shared" si="0"/>
        <v>45</v>
      </c>
      <c r="C50" s="67" t="s">
        <v>70</v>
      </c>
      <c r="D50" s="68" t="s">
        <v>37</v>
      </c>
      <c r="E50" s="69">
        <v>1.0309999999999999</v>
      </c>
      <c r="F50" s="70">
        <v>2.0299999999999998</v>
      </c>
      <c r="G50" s="71">
        <v>0.96896217264791462</v>
      </c>
      <c r="H50" s="72">
        <v>18.132366553532862</v>
      </c>
      <c r="I50" s="73">
        <v>31.594999999999999</v>
      </c>
      <c r="J50" s="71">
        <v>0.74246422311841664</v>
      </c>
      <c r="K50" s="44">
        <v>570</v>
      </c>
      <c r="L50" s="74">
        <v>504.38600000000002</v>
      </c>
      <c r="M50" s="71">
        <v>-0.11511228070175435</v>
      </c>
    </row>
    <row r="51" spans="1:15" x14ac:dyDescent="0.3">
      <c r="A51" s="4">
        <f t="shared" si="0"/>
        <v>46</v>
      </c>
      <c r="C51" s="42" t="s">
        <v>49</v>
      </c>
      <c r="D51" s="40" t="s">
        <v>9</v>
      </c>
      <c r="E51" s="29">
        <v>0.13400000000000001</v>
      </c>
      <c r="F51" s="53">
        <v>0.13400000000000001</v>
      </c>
      <c r="G51" s="33">
        <v>0</v>
      </c>
      <c r="H51" s="49">
        <v>2.1706263498920091</v>
      </c>
      <c r="I51" s="30">
        <v>25.209</v>
      </c>
      <c r="J51" s="33">
        <v>10.613698507462685</v>
      </c>
      <c r="K51" s="45">
        <v>525</v>
      </c>
      <c r="L51" s="56">
        <v>6096.7659999999996</v>
      </c>
      <c r="M51" s="33">
        <v>10.612887619047619</v>
      </c>
      <c r="N51" s="21"/>
      <c r="O51" s="21"/>
    </row>
    <row r="52" spans="1:15" x14ac:dyDescent="0.3">
      <c r="A52" s="4">
        <f t="shared" si="0"/>
        <v>47</v>
      </c>
      <c r="C52" s="67" t="s">
        <v>52</v>
      </c>
      <c r="D52" s="68" t="s">
        <v>78</v>
      </c>
      <c r="E52" s="69" t="s">
        <v>45</v>
      </c>
      <c r="F52" s="70">
        <v>0.39200000000000002</v>
      </c>
      <c r="G52" s="71" t="s">
        <v>45</v>
      </c>
      <c r="H52" s="72">
        <v>0</v>
      </c>
      <c r="I52" s="73">
        <v>3.363</v>
      </c>
      <c r="J52" s="71" t="s">
        <v>45</v>
      </c>
      <c r="K52" s="44">
        <v>300</v>
      </c>
      <c r="L52" s="75" t="s">
        <v>45</v>
      </c>
      <c r="M52" s="71" t="s">
        <v>45</v>
      </c>
    </row>
    <row r="53" spans="1:15" ht="15" thickBot="1" x14ac:dyDescent="0.35">
      <c r="C53" s="23"/>
      <c r="D53" s="23" t="s">
        <v>44</v>
      </c>
      <c r="E53" s="9">
        <v>205.05799999999999</v>
      </c>
      <c r="F53" s="54">
        <v>194.6995</v>
      </c>
      <c r="G53" s="14">
        <v>-5.0514976250621742E-2</v>
      </c>
      <c r="H53" s="50">
        <v>3472.2273989509422</v>
      </c>
      <c r="I53" s="10">
        <v>3201.4009999999998</v>
      </c>
      <c r="J53" s="14">
        <v>-7.7997886610988276E-2</v>
      </c>
      <c r="K53" s="46">
        <v>570</v>
      </c>
      <c r="L53" s="11">
        <v>532.86699999999996</v>
      </c>
      <c r="M53" s="14">
        <v>-6.5145614035087784E-2</v>
      </c>
    </row>
    <row r="54" spans="1:15" ht="15" thickBot="1" x14ac:dyDescent="0.35">
      <c r="C54" s="103"/>
      <c r="D54" s="107" t="s">
        <v>73</v>
      </c>
      <c r="E54" s="111">
        <v>182.76499999999999</v>
      </c>
      <c r="F54" s="108">
        <v>174.673</v>
      </c>
      <c r="G54" s="110">
        <v>-4.3999999999999997E-2</v>
      </c>
      <c r="H54" s="101">
        <v>3265.9</v>
      </c>
      <c r="I54" s="101">
        <v>3027.8</v>
      </c>
      <c r="J54" s="109">
        <v>-7.2999999999999995E-2</v>
      </c>
      <c r="K54" s="112">
        <v>570</v>
      </c>
      <c r="L54" s="101">
        <v>561.79999999999995</v>
      </c>
      <c r="M54" s="110">
        <v>-1.4E-2</v>
      </c>
    </row>
    <row r="55" spans="1:15" x14ac:dyDescent="0.3">
      <c r="C55" s="78"/>
      <c r="D55" s="78"/>
      <c r="E55" s="79"/>
      <c r="F55" s="82"/>
      <c r="G55" s="83"/>
      <c r="H55" s="80"/>
      <c r="I55" s="80"/>
      <c r="J55" s="83"/>
      <c r="K55" s="81"/>
      <c r="L55" s="80"/>
      <c r="M55" s="83"/>
    </row>
    <row r="56" spans="1:15" x14ac:dyDescent="0.3">
      <c r="C56" s="78"/>
      <c r="D56" s="88" t="s">
        <v>60</v>
      </c>
      <c r="E56" s="79"/>
      <c r="F56" s="80"/>
      <c r="G56" s="81"/>
      <c r="H56" s="82"/>
      <c r="I56" s="80"/>
      <c r="J56" s="80"/>
      <c r="K56" s="83"/>
      <c r="L56" s="83"/>
      <c r="M56" s="83"/>
    </row>
    <row r="57" spans="1:15" x14ac:dyDescent="0.3">
      <c r="E57" s="24"/>
      <c r="F57" s="25" t="s">
        <v>61</v>
      </c>
      <c r="G57" s="26">
        <f>(I53-3507)/3507</f>
        <v>-8.7139720558882278E-2</v>
      </c>
    </row>
    <row r="58" spans="1:15" x14ac:dyDescent="0.3">
      <c r="C58" s="4" t="s">
        <v>62</v>
      </c>
      <c r="E58" s="24"/>
      <c r="F58" s="25"/>
      <c r="G58" s="26"/>
    </row>
    <row r="59" spans="1:15" x14ac:dyDescent="0.3">
      <c r="C59" s="4" t="s">
        <v>63</v>
      </c>
    </row>
    <row r="60" spans="1:15" x14ac:dyDescent="0.3">
      <c r="C60" s="4" t="s">
        <v>58</v>
      </c>
    </row>
    <row r="61" spans="1:15" x14ac:dyDescent="0.3">
      <c r="C61" s="4" t="s">
        <v>64</v>
      </c>
    </row>
    <row r="62" spans="1:15" x14ac:dyDescent="0.3">
      <c r="C62" s="4" t="s">
        <v>65</v>
      </c>
    </row>
    <row r="63" spans="1:15" x14ac:dyDescent="0.3">
      <c r="C63" s="4" t="s">
        <v>71</v>
      </c>
    </row>
  </sheetData>
  <sortState ref="C7:M51">
    <sortCondition ref="J7:J51"/>
  </sortState>
  <mergeCells count="3">
    <mergeCell ref="E4:G4"/>
    <mergeCell ref="H4:J4"/>
    <mergeCell ref="K4:M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3"/>
  <sheetViews>
    <sheetView topLeftCell="A4" workbookViewId="0">
      <selection activeCell="A4" sqref="A1:XFD1048576"/>
    </sheetView>
  </sheetViews>
  <sheetFormatPr defaultColWidth="9.109375" defaultRowHeight="14.4" x14ac:dyDescent="0.3"/>
  <cols>
    <col min="1" max="1" width="9.109375" style="4"/>
    <col min="2" max="2" width="1.44140625" style="4" customWidth="1"/>
    <col min="3" max="3" width="8.109375" style="4" customWidth="1"/>
    <col min="4" max="4" width="13.5546875" style="4" customWidth="1"/>
    <col min="5" max="13" width="11.109375" style="4" customWidth="1"/>
    <col min="14" max="14" width="1.44140625" style="4" customWidth="1"/>
    <col min="15" max="16384" width="9.109375" style="4"/>
  </cols>
  <sheetData>
    <row r="1" spans="1:16" x14ac:dyDescent="0.3">
      <c r="C1" s="2" t="s">
        <v>59</v>
      </c>
    </row>
    <row r="2" spans="1:16" x14ac:dyDescent="0.3">
      <c r="C2" s="4" t="s">
        <v>79</v>
      </c>
    </row>
    <row r="3" spans="1:16" ht="15" thickBot="1" x14ac:dyDescent="0.35"/>
    <row r="4" spans="1:16" x14ac:dyDescent="0.3">
      <c r="C4" s="77"/>
      <c r="D4" s="15"/>
      <c r="E4" s="150" t="s">
        <v>39</v>
      </c>
      <c r="F4" s="151"/>
      <c r="G4" s="151"/>
      <c r="H4" s="152" t="s">
        <v>40</v>
      </c>
      <c r="I4" s="153"/>
      <c r="J4" s="154"/>
      <c r="K4" s="155" t="s">
        <v>69</v>
      </c>
      <c r="L4" s="155"/>
      <c r="M4" s="156"/>
    </row>
    <row r="5" spans="1:16" ht="15" thickBot="1" x14ac:dyDescent="0.35">
      <c r="C5" s="16" t="s">
        <v>47</v>
      </c>
      <c r="D5" s="16" t="s">
        <v>46</v>
      </c>
      <c r="E5" s="17" t="s">
        <v>66</v>
      </c>
      <c r="F5" s="18" t="s">
        <v>67</v>
      </c>
      <c r="G5" s="19" t="s">
        <v>68</v>
      </c>
      <c r="H5" s="17" t="s">
        <v>66</v>
      </c>
      <c r="I5" s="18" t="s">
        <v>67</v>
      </c>
      <c r="J5" s="19" t="s">
        <v>68</v>
      </c>
      <c r="K5" s="17" t="s">
        <v>66</v>
      </c>
      <c r="L5" s="18" t="s">
        <v>67</v>
      </c>
      <c r="M5" s="19" t="s">
        <v>68</v>
      </c>
      <c r="O5" s="20"/>
      <c r="P5" s="20"/>
    </row>
    <row r="6" spans="1:16" x14ac:dyDescent="0.3">
      <c r="A6" s="4">
        <v>1</v>
      </c>
      <c r="C6" s="58" t="s">
        <v>51</v>
      </c>
      <c r="D6" s="59" t="s">
        <v>34</v>
      </c>
      <c r="E6" s="60">
        <v>19.593</v>
      </c>
      <c r="F6" s="61">
        <v>18.861000000000001</v>
      </c>
      <c r="G6" s="62">
        <v>-3.7360281733272049E-2</v>
      </c>
      <c r="H6" s="63">
        <v>362.72138228941685</v>
      </c>
      <c r="I6" s="64">
        <v>349.38799999999998</v>
      </c>
      <c r="J6" s="62">
        <v>-3.6759294986304709E-2</v>
      </c>
      <c r="K6" s="65">
        <v>600</v>
      </c>
      <c r="L6" s="66">
        <v>600.32600000000002</v>
      </c>
      <c r="M6" s="62">
        <v>5.4333333333336971E-4</v>
      </c>
      <c r="O6" s="113"/>
    </row>
    <row r="7" spans="1:16" x14ac:dyDescent="0.3">
      <c r="A7" s="4">
        <f>A6+1</f>
        <v>2</v>
      </c>
      <c r="C7" s="42" t="s">
        <v>50</v>
      </c>
      <c r="D7" s="40" t="s">
        <v>15</v>
      </c>
      <c r="E7" s="29">
        <v>20.292999999999999</v>
      </c>
      <c r="F7" s="53">
        <v>17.765999999999998</v>
      </c>
      <c r="G7" s="33">
        <v>-0.12452569851672997</v>
      </c>
      <c r="H7" s="49">
        <v>344.37365010799141</v>
      </c>
      <c r="I7" s="30">
        <v>263.84500000000003</v>
      </c>
      <c r="J7" s="33">
        <v>-0.23384091693060305</v>
      </c>
      <c r="K7" s="45">
        <v>550</v>
      </c>
      <c r="L7" s="56">
        <v>481.28699999999998</v>
      </c>
      <c r="M7" s="33">
        <v>-0.12493272727272731</v>
      </c>
    </row>
    <row r="8" spans="1:16" x14ac:dyDescent="0.3">
      <c r="A8" s="4">
        <f t="shared" ref="A8:A52" si="0">A7+1</f>
        <v>3</v>
      </c>
      <c r="C8" s="22" t="s">
        <v>50</v>
      </c>
      <c r="D8" s="12" t="s">
        <v>14</v>
      </c>
      <c r="E8" s="5">
        <v>13.853999999999999</v>
      </c>
      <c r="F8" s="52">
        <v>12.488</v>
      </c>
      <c r="G8" s="37">
        <v>-9.85996824021943E-2</v>
      </c>
      <c r="H8" s="48">
        <v>224.41684665226782</v>
      </c>
      <c r="I8" s="6">
        <v>201.614</v>
      </c>
      <c r="J8" s="37">
        <v>-0.10160933545065202</v>
      </c>
      <c r="K8" s="44">
        <v>525</v>
      </c>
      <c r="L8" s="8">
        <v>523.20600000000002</v>
      </c>
      <c r="M8" s="37">
        <v>-3.4171428571428243E-3</v>
      </c>
    </row>
    <row r="9" spans="1:16" x14ac:dyDescent="0.3">
      <c r="A9" s="4">
        <f t="shared" si="0"/>
        <v>4</v>
      </c>
      <c r="C9" s="42" t="s">
        <v>51</v>
      </c>
      <c r="D9" s="40" t="s">
        <v>31</v>
      </c>
      <c r="E9" s="29">
        <v>11.176</v>
      </c>
      <c r="F9" s="53">
        <v>10.842000000000001</v>
      </c>
      <c r="G9" s="33">
        <v>-2.988546886184678E-2</v>
      </c>
      <c r="H9" s="49">
        <v>206.89910521444003</v>
      </c>
      <c r="I9" s="30">
        <v>216.696</v>
      </c>
      <c r="J9" s="33">
        <v>4.7351073729419976E-2</v>
      </c>
      <c r="K9" s="45">
        <v>600</v>
      </c>
      <c r="L9" s="56">
        <v>647.71699999999998</v>
      </c>
      <c r="M9" s="33">
        <v>7.9528333333333312E-2</v>
      </c>
    </row>
    <row r="10" spans="1:16" x14ac:dyDescent="0.3">
      <c r="A10" s="4">
        <f t="shared" si="0"/>
        <v>5</v>
      </c>
      <c r="C10" s="22" t="s">
        <v>48</v>
      </c>
      <c r="D10" s="12" t="s">
        <v>53</v>
      </c>
      <c r="E10" s="5">
        <v>12.016999999999999</v>
      </c>
      <c r="F10" s="52">
        <v>10.3</v>
      </c>
      <c r="G10" s="37">
        <v>-0.14288091869851036</v>
      </c>
      <c r="H10" s="48">
        <v>241.00740512187596</v>
      </c>
      <c r="I10" s="6">
        <v>198.3563</v>
      </c>
      <c r="J10" s="37">
        <v>-0.17697010222697329</v>
      </c>
      <c r="K10" s="44">
        <v>650</v>
      </c>
      <c r="L10" s="8">
        <v>624.14829999999995</v>
      </c>
      <c r="M10" s="37">
        <v>-3.9771846153846234E-2</v>
      </c>
    </row>
    <row r="11" spans="1:16" x14ac:dyDescent="0.3">
      <c r="A11" s="4">
        <f t="shared" si="0"/>
        <v>6</v>
      </c>
      <c r="C11" s="22" t="s">
        <v>48</v>
      </c>
      <c r="D11" s="12" t="s">
        <v>76</v>
      </c>
      <c r="E11" s="5">
        <v>10.696</v>
      </c>
      <c r="F11" s="52">
        <v>9.6679999999999993</v>
      </c>
      <c r="G11" s="37">
        <v>-9.611069558713542E-2</v>
      </c>
      <c r="H11" s="48">
        <v>99.006479481641477</v>
      </c>
      <c r="I11" s="6">
        <v>81.534000000000006</v>
      </c>
      <c r="J11" s="37">
        <v>-0.17647814136125656</v>
      </c>
      <c r="K11" s="44">
        <v>300</v>
      </c>
      <c r="L11" s="8">
        <v>273.30399999999997</v>
      </c>
      <c r="M11" s="37">
        <v>-8.8986666666666756E-2</v>
      </c>
    </row>
    <row r="12" spans="1:16" x14ac:dyDescent="0.3">
      <c r="A12" s="4">
        <f t="shared" si="0"/>
        <v>7</v>
      </c>
      <c r="C12" s="22" t="s">
        <v>49</v>
      </c>
      <c r="D12" s="12" t="s">
        <v>6</v>
      </c>
      <c r="E12" s="5">
        <v>8.4600000000000009</v>
      </c>
      <c r="F12" s="52">
        <v>7.093</v>
      </c>
      <c r="G12" s="37">
        <v>-0.16158392434988189</v>
      </c>
      <c r="H12" s="48">
        <v>143.56680037025615</v>
      </c>
      <c r="I12" s="6">
        <v>125.76430000000001</v>
      </c>
      <c r="J12" s="37">
        <v>-0.12400151235761903</v>
      </c>
      <c r="K12" s="44">
        <v>550</v>
      </c>
      <c r="L12" s="8">
        <v>574.70000000000005</v>
      </c>
      <c r="M12" s="37">
        <v>4.4999999999999998E-2</v>
      </c>
    </row>
    <row r="13" spans="1:16" x14ac:dyDescent="0.3">
      <c r="A13" s="4">
        <f t="shared" si="0"/>
        <v>8</v>
      </c>
      <c r="C13" s="42" t="s">
        <v>48</v>
      </c>
      <c r="D13" s="40" t="s">
        <v>0</v>
      </c>
      <c r="E13" s="29">
        <v>6.78</v>
      </c>
      <c r="F13" s="53">
        <v>6.3369999999999997</v>
      </c>
      <c r="G13" s="33">
        <v>-6.5339233038348155E-2</v>
      </c>
      <c r="H13" s="49">
        <v>135.97655044739278</v>
      </c>
      <c r="I13" s="30">
        <v>98.222999999999999</v>
      </c>
      <c r="J13" s="33">
        <v>-0.27764750850918996</v>
      </c>
      <c r="K13" s="45">
        <v>650</v>
      </c>
      <c r="L13" s="56">
        <v>502.31400000000002</v>
      </c>
      <c r="M13" s="33">
        <v>-0.22720923076923075</v>
      </c>
    </row>
    <row r="14" spans="1:16" x14ac:dyDescent="0.3">
      <c r="A14" s="4">
        <f t="shared" si="0"/>
        <v>9</v>
      </c>
      <c r="C14" s="22" t="s">
        <v>51</v>
      </c>
      <c r="D14" s="12" t="s">
        <v>32</v>
      </c>
      <c r="E14" s="5">
        <v>5.9560000000000004</v>
      </c>
      <c r="F14" s="52">
        <v>6.0670000000000002</v>
      </c>
      <c r="G14" s="37">
        <v>1.8636668905305534E-2</v>
      </c>
      <c r="H14" s="48">
        <v>110.26226473310709</v>
      </c>
      <c r="I14" s="6">
        <v>115.529</v>
      </c>
      <c r="J14" s="37">
        <v>4.7765527759122212E-2</v>
      </c>
      <c r="K14" s="44">
        <v>600</v>
      </c>
      <c r="L14" s="8">
        <v>617.10900000000004</v>
      </c>
      <c r="M14" s="37">
        <v>2.8515000000000061E-2</v>
      </c>
    </row>
    <row r="15" spans="1:16" x14ac:dyDescent="0.3">
      <c r="A15" s="4">
        <f t="shared" si="0"/>
        <v>10</v>
      </c>
      <c r="C15" s="42" t="s">
        <v>48</v>
      </c>
      <c r="D15" s="40" t="s">
        <v>75</v>
      </c>
      <c r="E15" s="29">
        <v>6.9470000000000001</v>
      </c>
      <c r="F15" s="53">
        <v>5.7805</v>
      </c>
      <c r="G15" s="33">
        <v>-0.16791420757161366</v>
      </c>
      <c r="H15" s="49">
        <v>64.304227090404197</v>
      </c>
      <c r="I15" s="30">
        <v>52.093000000000004</v>
      </c>
      <c r="J15" s="33">
        <v>-0.18989773523343406</v>
      </c>
      <c r="K15" s="45">
        <v>300</v>
      </c>
      <c r="L15" s="56">
        <v>292.05099999999999</v>
      </c>
      <c r="M15" s="33">
        <v>-2.6496666666666707E-2</v>
      </c>
    </row>
    <row r="16" spans="1:16" x14ac:dyDescent="0.3">
      <c r="A16" s="4">
        <f t="shared" si="0"/>
        <v>11</v>
      </c>
      <c r="C16" s="22" t="s">
        <v>38</v>
      </c>
      <c r="D16" s="12" t="s">
        <v>22</v>
      </c>
      <c r="E16" s="5">
        <v>6.3040000000000003</v>
      </c>
      <c r="F16" s="52">
        <v>5.7320000000000002</v>
      </c>
      <c r="G16" s="37">
        <v>-9.0736040609137064E-2</v>
      </c>
      <c r="H16" s="48">
        <v>102.11663066954645</v>
      </c>
      <c r="I16" s="6">
        <v>89.18</v>
      </c>
      <c r="J16" s="37">
        <v>-0.126684856175973</v>
      </c>
      <c r="K16" s="44">
        <v>525</v>
      </c>
      <c r="L16" s="8">
        <v>504.20400000000001</v>
      </c>
      <c r="M16" s="37">
        <v>-3.9611428571428554E-2</v>
      </c>
    </row>
    <row r="17" spans="1:15" x14ac:dyDescent="0.3">
      <c r="A17" s="4">
        <f t="shared" si="0"/>
        <v>12</v>
      </c>
      <c r="C17" s="42" t="s">
        <v>38</v>
      </c>
      <c r="D17" s="40" t="s">
        <v>19</v>
      </c>
      <c r="E17" s="29">
        <v>5.9740000000000002</v>
      </c>
      <c r="F17" s="53">
        <v>5.6689999999999996</v>
      </c>
      <c r="G17" s="33">
        <v>-5.1054569802477502E-2</v>
      </c>
      <c r="H17" s="49">
        <v>105.0657204566492</v>
      </c>
      <c r="I17" s="30">
        <v>98.236999999999995</v>
      </c>
      <c r="J17" s="33">
        <v>-6.4994752112957549E-2</v>
      </c>
      <c r="K17" s="45">
        <v>570</v>
      </c>
      <c r="L17" s="56">
        <v>558.62400000000002</v>
      </c>
      <c r="M17" s="33">
        <v>-1.9957894736842063E-2</v>
      </c>
    </row>
    <row r="18" spans="1:15" x14ac:dyDescent="0.3">
      <c r="A18" s="4">
        <f t="shared" si="0"/>
        <v>13</v>
      </c>
      <c r="C18" s="42" t="s">
        <v>49</v>
      </c>
      <c r="D18" s="40" t="s">
        <v>3</v>
      </c>
      <c r="E18" s="29">
        <v>5.7380000000000004</v>
      </c>
      <c r="F18" s="53">
        <v>5.0039999999999996</v>
      </c>
      <c r="G18" s="33">
        <v>-0.1279191355873128</v>
      </c>
      <c r="H18" s="49">
        <v>97.374267201481032</v>
      </c>
      <c r="I18" s="30">
        <v>64.286000000000001</v>
      </c>
      <c r="J18" s="33">
        <v>-0.33980504451978838</v>
      </c>
      <c r="K18" s="45">
        <v>550</v>
      </c>
      <c r="L18" s="56">
        <v>416.33800000000002</v>
      </c>
      <c r="M18" s="33">
        <v>-0.24302181818181814</v>
      </c>
    </row>
    <row r="19" spans="1:15" x14ac:dyDescent="0.3">
      <c r="A19" s="4">
        <f t="shared" si="0"/>
        <v>14</v>
      </c>
      <c r="C19" s="22" t="s">
        <v>38</v>
      </c>
      <c r="D19" s="12" t="s">
        <v>29</v>
      </c>
      <c r="E19" s="5">
        <v>4.2</v>
      </c>
      <c r="F19" s="52">
        <v>5</v>
      </c>
      <c r="G19" s="37">
        <v>0.19047619047619044</v>
      </c>
      <c r="H19" s="48">
        <v>84.233261339092877</v>
      </c>
      <c r="I19" s="6">
        <v>99.766999999999996</v>
      </c>
      <c r="J19" s="37">
        <v>0.18441335897435887</v>
      </c>
      <c r="K19" s="44">
        <v>650</v>
      </c>
      <c r="L19" s="8">
        <v>646.64</v>
      </c>
      <c r="M19" s="37">
        <v>-5.1692307692307905E-3</v>
      </c>
    </row>
    <row r="20" spans="1:15" x14ac:dyDescent="0.3">
      <c r="A20" s="4">
        <f t="shared" si="0"/>
        <v>15</v>
      </c>
      <c r="C20" s="22" t="s">
        <v>49</v>
      </c>
      <c r="D20" s="12" t="s">
        <v>4</v>
      </c>
      <c r="E20" s="5">
        <v>5.3659999999999997</v>
      </c>
      <c r="F20" s="52">
        <v>4.6959999999999997</v>
      </c>
      <c r="G20" s="37">
        <v>-0.12486023108460678</v>
      </c>
      <c r="H20" s="48">
        <v>91.061400802221542</v>
      </c>
      <c r="I20" s="6">
        <v>69.954999999999998</v>
      </c>
      <c r="J20" s="37">
        <v>-0.23178207908379364</v>
      </c>
      <c r="K20" s="44">
        <v>550</v>
      </c>
      <c r="L20" s="8">
        <v>482.767</v>
      </c>
      <c r="M20" s="37">
        <v>-0.12224181818181819</v>
      </c>
      <c r="N20" s="21"/>
      <c r="O20" s="21"/>
    </row>
    <row r="21" spans="1:15" x14ac:dyDescent="0.3">
      <c r="A21" s="4">
        <f t="shared" si="0"/>
        <v>16</v>
      </c>
      <c r="C21" s="42" t="s">
        <v>50</v>
      </c>
      <c r="D21" s="40" t="s">
        <v>17</v>
      </c>
      <c r="E21" s="29">
        <v>4.2949999999999999</v>
      </c>
      <c r="F21" s="53">
        <v>4.4610000000000003</v>
      </c>
      <c r="G21" s="33">
        <v>3.8649592549476225E-2</v>
      </c>
      <c r="H21" s="49">
        <v>72.886454797901891</v>
      </c>
      <c r="I21" s="30">
        <v>69.003</v>
      </c>
      <c r="J21" s="33">
        <v>-5.3280884749709073E-2</v>
      </c>
      <c r="K21" s="45">
        <v>550</v>
      </c>
      <c r="L21" s="56">
        <v>501.27800000000002</v>
      </c>
      <c r="M21" s="33">
        <v>-8.8585454545454509E-2</v>
      </c>
    </row>
    <row r="22" spans="1:15" x14ac:dyDescent="0.3">
      <c r="A22" s="4">
        <f t="shared" si="0"/>
        <v>17</v>
      </c>
      <c r="C22" s="42" t="s">
        <v>50</v>
      </c>
      <c r="D22" s="40" t="s">
        <v>13</v>
      </c>
      <c r="E22" s="29">
        <v>4.4669999999999996</v>
      </c>
      <c r="F22" s="53">
        <v>4.4000000000000004</v>
      </c>
      <c r="G22" s="33">
        <v>-1.4998880680546068E-2</v>
      </c>
      <c r="H22" s="49">
        <v>72.35961123110151</v>
      </c>
      <c r="I22" s="30">
        <v>71.349000000000004</v>
      </c>
      <c r="J22" s="33">
        <v>-1.3966509961943067E-2</v>
      </c>
      <c r="K22" s="45">
        <v>525</v>
      </c>
      <c r="L22" s="56">
        <v>525.51199999999994</v>
      </c>
      <c r="M22" s="33">
        <v>9.7523809523798787E-4</v>
      </c>
    </row>
    <row r="23" spans="1:15" x14ac:dyDescent="0.3">
      <c r="A23" s="4">
        <f t="shared" si="0"/>
        <v>18</v>
      </c>
      <c r="C23" s="22" t="s">
        <v>38</v>
      </c>
      <c r="D23" s="12" t="s">
        <v>20</v>
      </c>
      <c r="E23" s="5">
        <v>4.5060000000000002</v>
      </c>
      <c r="F23" s="52">
        <v>4.2859999999999996</v>
      </c>
      <c r="G23" s="37">
        <v>-4.8823790501553624E-2</v>
      </c>
      <c r="H23" s="48">
        <v>76.46713977167542</v>
      </c>
      <c r="I23" s="6">
        <v>63.174999999999997</v>
      </c>
      <c r="J23" s="37">
        <v>-0.17382812815236268</v>
      </c>
      <c r="K23" s="44">
        <v>550</v>
      </c>
      <c r="L23" s="8">
        <v>477.678</v>
      </c>
      <c r="M23" s="37">
        <v>-0.13149454545454545</v>
      </c>
    </row>
    <row r="24" spans="1:15" x14ac:dyDescent="0.3">
      <c r="A24" s="4">
        <f t="shared" si="0"/>
        <v>19</v>
      </c>
      <c r="C24" s="42" t="s">
        <v>38</v>
      </c>
      <c r="D24" s="40" t="s">
        <v>24</v>
      </c>
      <c r="E24" s="29">
        <v>3.8</v>
      </c>
      <c r="F24" s="53">
        <v>4.2</v>
      </c>
      <c r="G24" s="33">
        <v>0.10526315789473695</v>
      </c>
      <c r="H24" s="49">
        <v>76.211045973464991</v>
      </c>
      <c r="I24" s="30">
        <v>86.010999999999996</v>
      </c>
      <c r="J24" s="33">
        <v>0.12858968016194311</v>
      </c>
      <c r="K24" s="45">
        <v>650</v>
      </c>
      <c r="L24" s="56">
        <v>663.66700000000003</v>
      </c>
      <c r="M24" s="33">
        <v>2.1026153846153892E-2</v>
      </c>
    </row>
    <row r="25" spans="1:15" x14ac:dyDescent="0.3">
      <c r="A25" s="4">
        <f t="shared" si="0"/>
        <v>20</v>
      </c>
      <c r="C25" s="42" t="s">
        <v>38</v>
      </c>
      <c r="D25" s="40" t="s">
        <v>56</v>
      </c>
      <c r="E25" s="29">
        <v>3.4</v>
      </c>
      <c r="F25" s="53">
        <v>3.8</v>
      </c>
      <c r="G25" s="33">
        <v>0.11764705882352938</v>
      </c>
      <c r="H25" s="49">
        <v>68.18883060783709</v>
      </c>
      <c r="I25" s="30">
        <v>72.033000000000001</v>
      </c>
      <c r="J25" s="33">
        <v>5.6375352941176446E-2</v>
      </c>
      <c r="K25" s="45">
        <v>650</v>
      </c>
      <c r="L25" s="56">
        <v>614.31600000000003</v>
      </c>
      <c r="M25" s="33">
        <v>-5.4898461538461493E-2</v>
      </c>
    </row>
    <row r="26" spans="1:15" x14ac:dyDescent="0.3">
      <c r="A26" s="4">
        <f t="shared" si="0"/>
        <v>21</v>
      </c>
      <c r="C26" s="42" t="s">
        <v>38</v>
      </c>
      <c r="D26" s="40" t="s">
        <v>26</v>
      </c>
      <c r="E26" s="29">
        <v>4.6120000000000001</v>
      </c>
      <c r="F26" s="53">
        <v>3.5659999999999998</v>
      </c>
      <c r="G26" s="33">
        <v>-0.22679965307892461</v>
      </c>
      <c r="H26" s="49">
        <v>78.265967294045055</v>
      </c>
      <c r="I26" s="30">
        <v>59.57</v>
      </c>
      <c r="J26" s="33">
        <v>-0.23887735551525671</v>
      </c>
      <c r="K26" s="45">
        <v>550</v>
      </c>
      <c r="L26" s="56">
        <v>541.36300000000006</v>
      </c>
      <c r="M26" s="33">
        <v>-1.570363636363626E-2</v>
      </c>
    </row>
    <row r="27" spans="1:15" x14ac:dyDescent="0.3">
      <c r="A27" s="4">
        <f t="shared" si="0"/>
        <v>22</v>
      </c>
      <c r="C27" s="22" t="s">
        <v>48</v>
      </c>
      <c r="D27" s="12" t="s">
        <v>74</v>
      </c>
      <c r="E27" s="5">
        <v>3.61</v>
      </c>
      <c r="F27" s="52">
        <v>3.4430000000000001</v>
      </c>
      <c r="G27" s="37">
        <v>-4.6260387811634301E-2</v>
      </c>
      <c r="H27" s="48">
        <v>33.415612465288497</v>
      </c>
      <c r="I27" s="6">
        <v>30.61</v>
      </c>
      <c r="J27" s="37">
        <v>-8.396112650046185E-2</v>
      </c>
      <c r="K27" s="44">
        <v>300</v>
      </c>
      <c r="L27" s="8">
        <v>288.12099999999998</v>
      </c>
      <c r="M27" s="37">
        <v>-3.9596666666666731E-2</v>
      </c>
    </row>
    <row r="28" spans="1:15" x14ac:dyDescent="0.3">
      <c r="A28" s="4">
        <f t="shared" si="0"/>
        <v>23</v>
      </c>
      <c r="C28" s="22" t="s">
        <v>48</v>
      </c>
      <c r="D28" s="12" t="s">
        <v>1</v>
      </c>
      <c r="E28" s="5">
        <v>3.2970000000000002</v>
      </c>
      <c r="F28" s="52">
        <v>3.097</v>
      </c>
      <c r="G28" s="37">
        <v>-6.0661207158022493E-2</v>
      </c>
      <c r="H28" s="48">
        <v>57.98488120950325</v>
      </c>
      <c r="I28" s="6">
        <v>51.451000000000001</v>
      </c>
      <c r="J28" s="37">
        <v>-0.11268249711327165</v>
      </c>
      <c r="K28" s="44">
        <v>570</v>
      </c>
      <c r="L28" s="8">
        <v>538.43299999999999</v>
      </c>
      <c r="M28" s="37">
        <v>-5.5380701754385975E-2</v>
      </c>
    </row>
    <row r="29" spans="1:15" x14ac:dyDescent="0.3">
      <c r="A29" s="4">
        <f t="shared" si="0"/>
        <v>24</v>
      </c>
      <c r="C29" s="42" t="s">
        <v>49</v>
      </c>
      <c r="D29" s="40" t="s">
        <v>5</v>
      </c>
      <c r="E29" s="29">
        <v>3.2149999999999999</v>
      </c>
      <c r="F29" s="53">
        <v>3.0819999999999999</v>
      </c>
      <c r="G29" s="33">
        <v>-4.1368584758942464E-2</v>
      </c>
      <c r="H29" s="49">
        <v>54.558778154890469</v>
      </c>
      <c r="I29" s="30">
        <v>51.389000000000003</v>
      </c>
      <c r="J29" s="33">
        <v>-5.8098408030538666E-2</v>
      </c>
      <c r="K29" s="45">
        <v>550</v>
      </c>
      <c r="L29" s="56">
        <v>540.36300000000006</v>
      </c>
      <c r="M29" s="33">
        <v>-1.7521818181818079E-2</v>
      </c>
    </row>
    <row r="30" spans="1:15" x14ac:dyDescent="0.3">
      <c r="A30" s="4">
        <f t="shared" si="0"/>
        <v>25</v>
      </c>
      <c r="C30" s="42" t="s">
        <v>49</v>
      </c>
      <c r="D30" s="40" t="s">
        <v>7</v>
      </c>
      <c r="E30" s="29">
        <v>3.4540000000000002</v>
      </c>
      <c r="F30" s="53">
        <v>2.9388000000000001</v>
      </c>
      <c r="G30" s="33">
        <v>-0.14916039374638104</v>
      </c>
      <c r="H30" s="49">
        <v>58.614625115705039</v>
      </c>
      <c r="I30" s="30">
        <v>41.968000000000004</v>
      </c>
      <c r="J30" s="33">
        <v>-0.28400122124545985</v>
      </c>
      <c r="K30" s="45">
        <v>550</v>
      </c>
      <c r="L30" s="56">
        <v>462.92099999999999</v>
      </c>
      <c r="M30" s="33">
        <v>-0.15832545454545455</v>
      </c>
    </row>
    <row r="31" spans="1:15" x14ac:dyDescent="0.3">
      <c r="A31" s="4">
        <f t="shared" si="0"/>
        <v>26</v>
      </c>
      <c r="C31" s="22" t="s">
        <v>51</v>
      </c>
      <c r="D31" s="12" t="s">
        <v>36</v>
      </c>
      <c r="E31" s="5">
        <v>2.4449999999999998</v>
      </c>
      <c r="F31" s="52">
        <v>2.8119999999999998</v>
      </c>
      <c r="G31" s="37">
        <v>0.15010224948875256</v>
      </c>
      <c r="H31" s="48">
        <v>43.377815489046597</v>
      </c>
      <c r="I31" s="6">
        <v>55.918999999999997</v>
      </c>
      <c r="J31" s="37">
        <v>0.28911517026762668</v>
      </c>
      <c r="K31" s="44">
        <v>575</v>
      </c>
      <c r="L31" s="8">
        <v>644.452</v>
      </c>
      <c r="M31" s="37">
        <v>0.12078608695652174</v>
      </c>
    </row>
    <row r="32" spans="1:15" x14ac:dyDescent="0.3">
      <c r="A32" s="4">
        <f t="shared" si="0"/>
        <v>27</v>
      </c>
      <c r="C32" s="42" t="s">
        <v>48</v>
      </c>
      <c r="D32" s="40" t="s">
        <v>54</v>
      </c>
      <c r="E32" s="29">
        <v>1.468</v>
      </c>
      <c r="F32" s="53">
        <v>2.4670000000000001</v>
      </c>
      <c r="G32" s="33">
        <v>0.68051771117166227</v>
      </c>
      <c r="H32" s="49">
        <v>28.30916383832151</v>
      </c>
      <c r="I32" s="30">
        <v>36.835299999999997</v>
      </c>
      <c r="J32" s="33">
        <v>0.30117937111716592</v>
      </c>
      <c r="K32" s="45">
        <v>625</v>
      </c>
      <c r="L32" s="56">
        <v>483.92059999999998</v>
      </c>
      <c r="M32" s="33">
        <v>-0.22572704000000005</v>
      </c>
    </row>
    <row r="33" spans="1:13" x14ac:dyDescent="0.3">
      <c r="A33" s="4">
        <f t="shared" si="0"/>
        <v>28</v>
      </c>
      <c r="C33" s="42" t="s">
        <v>38</v>
      </c>
      <c r="D33" s="40" t="s">
        <v>28</v>
      </c>
      <c r="E33" s="29">
        <v>1.9</v>
      </c>
      <c r="F33" s="53">
        <v>2.4</v>
      </c>
      <c r="G33" s="33">
        <v>0.26315789473684209</v>
      </c>
      <c r="H33" s="49">
        <v>38.105522986732495</v>
      </c>
      <c r="I33" s="30">
        <v>52.92</v>
      </c>
      <c r="J33" s="33">
        <v>0.38877506072874479</v>
      </c>
      <c r="K33" s="45">
        <v>650</v>
      </c>
      <c r="L33" s="56">
        <v>714.58299999999997</v>
      </c>
      <c r="M33" s="33">
        <v>9.9358461538461493E-2</v>
      </c>
    </row>
    <row r="34" spans="1:13" x14ac:dyDescent="0.3">
      <c r="A34" s="4">
        <f t="shared" si="0"/>
        <v>29</v>
      </c>
      <c r="C34" s="42" t="s">
        <v>70</v>
      </c>
      <c r="D34" s="40" t="s">
        <v>37</v>
      </c>
      <c r="E34" s="29">
        <v>1.0309999999999999</v>
      </c>
      <c r="F34" s="53">
        <v>2.0299999999999998</v>
      </c>
      <c r="G34" s="33">
        <v>0.96896217264791462</v>
      </c>
      <c r="H34" s="49">
        <v>18.132366553532862</v>
      </c>
      <c r="I34" s="30">
        <v>31.594999999999999</v>
      </c>
      <c r="J34" s="33">
        <v>0.74246422311841664</v>
      </c>
      <c r="K34" s="45">
        <v>570</v>
      </c>
      <c r="L34" s="56">
        <v>504.38600000000002</v>
      </c>
      <c r="M34" s="33">
        <v>-0.11511228070175435</v>
      </c>
    </row>
    <row r="35" spans="1:13" x14ac:dyDescent="0.3">
      <c r="A35" s="4">
        <f t="shared" si="0"/>
        <v>30</v>
      </c>
      <c r="C35" s="42" t="s">
        <v>38</v>
      </c>
      <c r="D35" s="40" t="s">
        <v>21</v>
      </c>
      <c r="E35" s="29">
        <v>1.4</v>
      </c>
      <c r="F35" s="53">
        <v>1.8</v>
      </c>
      <c r="G35" s="33">
        <v>0.28571428571428581</v>
      </c>
      <c r="H35" s="49">
        <v>26.99784017278618</v>
      </c>
      <c r="I35" s="30">
        <v>35.103000000000002</v>
      </c>
      <c r="J35" s="33">
        <v>0.30021511999999989</v>
      </c>
      <c r="K35" s="45">
        <v>625</v>
      </c>
      <c r="L35" s="56">
        <v>632</v>
      </c>
      <c r="M35" s="33">
        <v>1.12E-2</v>
      </c>
    </row>
    <row r="36" spans="1:13" x14ac:dyDescent="0.3">
      <c r="A36" s="4">
        <f t="shared" si="0"/>
        <v>31</v>
      </c>
      <c r="C36" s="42" t="s">
        <v>51</v>
      </c>
      <c r="D36" s="40" t="s">
        <v>35</v>
      </c>
      <c r="E36" s="29">
        <v>2</v>
      </c>
      <c r="F36" s="53">
        <v>1.6</v>
      </c>
      <c r="G36" s="33">
        <v>-0.19999999999999996</v>
      </c>
      <c r="H36" s="49">
        <v>40.111076828139467</v>
      </c>
      <c r="I36" s="30">
        <v>36.646000000000001</v>
      </c>
      <c r="J36" s="33">
        <v>-8.6387030769230835E-2</v>
      </c>
      <c r="K36" s="45">
        <v>650</v>
      </c>
      <c r="L36" s="56">
        <v>742.25</v>
      </c>
      <c r="M36" s="33">
        <v>0.14192307692307693</v>
      </c>
    </row>
    <row r="37" spans="1:13" x14ac:dyDescent="0.3">
      <c r="A37" s="4">
        <f t="shared" si="0"/>
        <v>32</v>
      </c>
      <c r="C37" s="22" t="s">
        <v>38</v>
      </c>
      <c r="D37" s="12" t="s">
        <v>27</v>
      </c>
      <c r="E37" s="5">
        <v>1.6</v>
      </c>
      <c r="F37" s="52">
        <v>1.6</v>
      </c>
      <c r="G37" s="37">
        <v>0</v>
      </c>
      <c r="H37" s="48">
        <v>27.152113545202102</v>
      </c>
      <c r="I37" s="6">
        <v>25.024999999999999</v>
      </c>
      <c r="J37" s="37">
        <v>-7.8340625000000191E-2</v>
      </c>
      <c r="K37" s="44">
        <v>550</v>
      </c>
      <c r="L37" s="8">
        <v>506.875</v>
      </c>
      <c r="M37" s="37">
        <v>-7.8409090909090914E-2</v>
      </c>
    </row>
    <row r="38" spans="1:13" x14ac:dyDescent="0.3">
      <c r="A38" s="4">
        <f t="shared" si="0"/>
        <v>33</v>
      </c>
      <c r="C38" s="22" t="s">
        <v>49</v>
      </c>
      <c r="D38" s="12" t="s">
        <v>8</v>
      </c>
      <c r="E38" s="5">
        <v>1.548</v>
      </c>
      <c r="F38" s="52">
        <v>1.548</v>
      </c>
      <c r="G38" s="37">
        <v>0</v>
      </c>
      <c r="H38" s="48">
        <v>26.269669854983032</v>
      </c>
      <c r="I38" s="6">
        <v>27.111000000000001</v>
      </c>
      <c r="J38" s="37">
        <v>3.2026673713882944E-2</v>
      </c>
      <c r="K38" s="44">
        <v>550</v>
      </c>
      <c r="L38" s="8">
        <v>567.57100000000003</v>
      </c>
      <c r="M38" s="37">
        <v>3.1947272727272776E-2</v>
      </c>
    </row>
    <row r="39" spans="1:13" x14ac:dyDescent="0.3">
      <c r="A39" s="4">
        <f t="shared" si="0"/>
        <v>34</v>
      </c>
      <c r="C39" s="22" t="s">
        <v>38</v>
      </c>
      <c r="D39" s="12" t="s">
        <v>18</v>
      </c>
      <c r="E39" s="5">
        <v>1.143</v>
      </c>
      <c r="F39" s="52">
        <v>1.343</v>
      </c>
      <c r="G39" s="37">
        <v>0.17497812773403321</v>
      </c>
      <c r="H39" s="48">
        <v>22.923480407281708</v>
      </c>
      <c r="I39" s="6">
        <v>24.777999999999999</v>
      </c>
      <c r="J39" s="37">
        <v>8.0900437445319023E-2</v>
      </c>
      <c r="K39" s="44">
        <v>650</v>
      </c>
      <c r="L39" s="8">
        <v>597.91499999999996</v>
      </c>
      <c r="M39" s="37">
        <v>-8.0130769230769283E-2</v>
      </c>
    </row>
    <row r="40" spans="1:13" x14ac:dyDescent="0.3">
      <c r="A40" s="4">
        <f t="shared" si="0"/>
        <v>35</v>
      </c>
      <c r="C40" s="22" t="s">
        <v>51</v>
      </c>
      <c r="D40" s="12" t="s">
        <v>30</v>
      </c>
      <c r="E40" s="5">
        <v>1.169</v>
      </c>
      <c r="F40" s="52">
        <v>1.169</v>
      </c>
      <c r="G40" s="37">
        <v>0</v>
      </c>
      <c r="H40" s="48">
        <v>23.444924406047519</v>
      </c>
      <c r="I40" s="6">
        <v>31.474</v>
      </c>
      <c r="J40" s="37">
        <v>0.34246540764624578</v>
      </c>
      <c r="K40" s="44">
        <v>650</v>
      </c>
      <c r="L40" s="8">
        <v>872.54100000000005</v>
      </c>
      <c r="M40" s="37">
        <v>0.34237076923076931</v>
      </c>
    </row>
    <row r="41" spans="1:13" x14ac:dyDescent="0.3">
      <c r="A41" s="4">
        <f t="shared" si="0"/>
        <v>36</v>
      </c>
      <c r="C41" s="22" t="s">
        <v>49</v>
      </c>
      <c r="D41" s="12" t="s">
        <v>10</v>
      </c>
      <c r="E41" s="5">
        <v>1.0289999999999999</v>
      </c>
      <c r="F41" s="52">
        <v>1.163</v>
      </c>
      <c r="G41" s="37">
        <v>0.13022351797862014</v>
      </c>
      <c r="H41" s="48">
        <v>16.668466522678184</v>
      </c>
      <c r="I41" s="6">
        <v>12.754</v>
      </c>
      <c r="J41" s="37">
        <v>-0.23484263038548747</v>
      </c>
      <c r="K41" s="44">
        <v>525</v>
      </c>
      <c r="L41" s="8">
        <v>355.39699999999999</v>
      </c>
      <c r="M41" s="37">
        <v>-0.32305333333333336</v>
      </c>
    </row>
    <row r="42" spans="1:13" x14ac:dyDescent="0.3">
      <c r="A42" s="4">
        <f t="shared" si="0"/>
        <v>37</v>
      </c>
      <c r="C42" s="42" t="s">
        <v>51</v>
      </c>
      <c r="D42" s="40" t="s">
        <v>33</v>
      </c>
      <c r="E42" s="29">
        <v>1.0860000000000001</v>
      </c>
      <c r="F42" s="53">
        <v>1.0860000000000001</v>
      </c>
      <c r="G42" s="33">
        <v>0</v>
      </c>
      <c r="H42" s="49">
        <v>17.591792656587479</v>
      </c>
      <c r="I42" s="30">
        <v>16.672000000000001</v>
      </c>
      <c r="J42" s="33">
        <v>-5.2285328422345304E-2</v>
      </c>
      <c r="K42" s="45">
        <v>525</v>
      </c>
      <c r="L42" s="56">
        <v>500.18400000000003</v>
      </c>
      <c r="M42" s="33">
        <v>-4.7268571428571382E-2</v>
      </c>
    </row>
    <row r="43" spans="1:13" x14ac:dyDescent="0.3">
      <c r="A43" s="4">
        <f t="shared" si="0"/>
        <v>38</v>
      </c>
      <c r="C43" s="22" t="s">
        <v>38</v>
      </c>
      <c r="D43" s="12" t="s">
        <v>25</v>
      </c>
      <c r="E43" s="5">
        <v>0.8</v>
      </c>
      <c r="F43" s="52">
        <v>1</v>
      </c>
      <c r="G43" s="37">
        <v>0.24999999999999994</v>
      </c>
      <c r="H43" s="48">
        <v>16.044430731255787</v>
      </c>
      <c r="I43" s="6">
        <v>20.983000000000001</v>
      </c>
      <c r="J43" s="37">
        <v>0.30780582692307684</v>
      </c>
      <c r="K43" s="44">
        <v>650</v>
      </c>
      <c r="L43" s="8">
        <v>680</v>
      </c>
      <c r="M43" s="37">
        <v>4.6153846153846156E-2</v>
      </c>
    </row>
    <row r="44" spans="1:13" x14ac:dyDescent="0.3">
      <c r="A44" s="4">
        <f t="shared" si="0"/>
        <v>39</v>
      </c>
      <c r="C44" s="42" t="s">
        <v>48</v>
      </c>
      <c r="D44" s="40" t="s">
        <v>2</v>
      </c>
      <c r="E44" s="29">
        <v>0.77100000000000002</v>
      </c>
      <c r="F44" s="53">
        <v>0.77100000000000002</v>
      </c>
      <c r="G44" s="33">
        <v>0</v>
      </c>
      <c r="H44" s="49">
        <v>12.489200863930888</v>
      </c>
      <c r="I44" s="30">
        <v>10.087</v>
      </c>
      <c r="J44" s="33">
        <v>-0.19234223951578056</v>
      </c>
      <c r="K44" s="45">
        <v>525</v>
      </c>
      <c r="L44" s="56">
        <v>424</v>
      </c>
      <c r="M44" s="33">
        <v>-0.19238095238095237</v>
      </c>
    </row>
    <row r="45" spans="1:13" x14ac:dyDescent="0.3">
      <c r="A45" s="4">
        <f t="shared" si="0"/>
        <v>40</v>
      </c>
      <c r="C45" s="22" t="s">
        <v>70</v>
      </c>
      <c r="D45" s="12" t="s">
        <v>77</v>
      </c>
      <c r="E45" s="5">
        <v>1.04</v>
      </c>
      <c r="F45" s="52">
        <v>0.74299999999999999</v>
      </c>
      <c r="G45" s="37">
        <v>-0.28557692307692312</v>
      </c>
      <c r="H45" s="48">
        <v>9.6266584387534717</v>
      </c>
      <c r="I45" s="6">
        <v>5.98</v>
      </c>
      <c r="J45" s="37">
        <v>-0.3788083333333333</v>
      </c>
      <c r="K45" s="44">
        <v>300</v>
      </c>
      <c r="L45" s="8">
        <v>260.834</v>
      </c>
      <c r="M45" s="37">
        <v>-0.13055333333333333</v>
      </c>
    </row>
    <row r="46" spans="1:13" x14ac:dyDescent="0.3">
      <c r="A46" s="4">
        <f t="shared" si="0"/>
        <v>41</v>
      </c>
      <c r="C46" s="22" t="s">
        <v>49</v>
      </c>
      <c r="D46" s="12" t="s">
        <v>12</v>
      </c>
      <c r="E46" s="5">
        <v>0.6</v>
      </c>
      <c r="F46" s="52">
        <v>0.6</v>
      </c>
      <c r="G46" s="37">
        <v>0</v>
      </c>
      <c r="H46" s="48">
        <v>10.182042579450789</v>
      </c>
      <c r="I46" s="6">
        <v>9.35</v>
      </c>
      <c r="J46" s="37">
        <v>-8.1716666666666882E-2</v>
      </c>
      <c r="K46" s="44">
        <v>550</v>
      </c>
      <c r="L46" s="8">
        <v>505</v>
      </c>
      <c r="M46" s="37">
        <v>-8.1818181818181818E-2</v>
      </c>
    </row>
    <row r="47" spans="1:13" x14ac:dyDescent="0.3">
      <c r="A47" s="4">
        <f t="shared" si="0"/>
        <v>42</v>
      </c>
      <c r="C47" s="22" t="s">
        <v>50</v>
      </c>
      <c r="D47" s="12" t="s">
        <v>16</v>
      </c>
      <c r="E47" s="5">
        <v>0.40200000000000002</v>
      </c>
      <c r="F47" s="52">
        <v>0.46899999999999997</v>
      </c>
      <c r="G47" s="37">
        <v>0.16666666666666652</v>
      </c>
      <c r="H47" s="48">
        <v>6.8219685282320288</v>
      </c>
      <c r="I47" s="6">
        <v>8.5939999999999994</v>
      </c>
      <c r="J47" s="37">
        <v>0.25975368611487976</v>
      </c>
      <c r="K47" s="44">
        <v>550</v>
      </c>
      <c r="L47" s="8">
        <v>593.81700000000001</v>
      </c>
      <c r="M47" s="37">
        <v>7.9667272727272739E-2</v>
      </c>
    </row>
    <row r="48" spans="1:13" x14ac:dyDescent="0.3">
      <c r="A48" s="4">
        <f t="shared" si="0"/>
        <v>43</v>
      </c>
      <c r="C48" s="22" t="s">
        <v>38</v>
      </c>
      <c r="D48" s="12" t="s">
        <v>55</v>
      </c>
      <c r="E48" s="5">
        <v>0.6</v>
      </c>
      <c r="F48" s="52">
        <v>0.4</v>
      </c>
      <c r="G48" s="37">
        <v>-0.33333333333333326</v>
      </c>
      <c r="H48" s="48">
        <v>10.182042579450789</v>
      </c>
      <c r="I48" s="6">
        <v>3.2492999999999999</v>
      </c>
      <c r="J48" s="37">
        <v>-0.68087935454545467</v>
      </c>
      <c r="K48" s="44">
        <v>550</v>
      </c>
      <c r="L48" s="8">
        <v>263.27449999999999</v>
      </c>
      <c r="M48" s="37">
        <v>-0.5213190909090909</v>
      </c>
    </row>
    <row r="49" spans="1:13" x14ac:dyDescent="0.3">
      <c r="A49" s="4">
        <f t="shared" si="0"/>
        <v>44</v>
      </c>
      <c r="C49" s="42" t="s">
        <v>49</v>
      </c>
      <c r="D49" s="40" t="s">
        <v>11</v>
      </c>
      <c r="E49" s="29">
        <v>0.68200000000000005</v>
      </c>
      <c r="F49" s="53">
        <v>0.36599999999999999</v>
      </c>
      <c r="G49" s="33">
        <v>-0.46334310850439886</v>
      </c>
      <c r="H49" s="49">
        <v>11.047516198704106</v>
      </c>
      <c r="I49" s="30">
        <v>4.8449999999999998</v>
      </c>
      <c r="J49" s="33">
        <v>-0.56143988269794731</v>
      </c>
      <c r="K49" s="45">
        <v>525</v>
      </c>
      <c r="L49" s="56">
        <v>428.96199999999999</v>
      </c>
      <c r="M49" s="33">
        <v>-0.18292952380952382</v>
      </c>
    </row>
    <row r="50" spans="1:13" x14ac:dyDescent="0.3">
      <c r="A50" s="4">
        <f t="shared" si="0"/>
        <v>45</v>
      </c>
      <c r="C50" s="42" t="s">
        <v>38</v>
      </c>
      <c r="D50" s="40" t="s">
        <v>23</v>
      </c>
      <c r="E50" s="29">
        <v>0.2</v>
      </c>
      <c r="F50" s="53">
        <v>0.2</v>
      </c>
      <c r="G50" s="33">
        <v>0</v>
      </c>
      <c r="H50" s="49">
        <v>3.2397408207343417</v>
      </c>
      <c r="I50" s="30">
        <v>1.784</v>
      </c>
      <c r="J50" s="33">
        <v>-0.44933866666666672</v>
      </c>
      <c r="K50" s="45">
        <v>525</v>
      </c>
      <c r="L50" s="56">
        <v>289</v>
      </c>
      <c r="M50" s="33">
        <v>-0.44952380952380955</v>
      </c>
    </row>
    <row r="51" spans="1:13" x14ac:dyDescent="0.3">
      <c r="A51" s="4">
        <f t="shared" si="0"/>
        <v>46</v>
      </c>
      <c r="C51" s="42" t="s">
        <v>49</v>
      </c>
      <c r="D51" s="40" t="s">
        <v>9</v>
      </c>
      <c r="E51" s="29">
        <v>0.13400000000000001</v>
      </c>
      <c r="F51" s="53">
        <v>0.13400000000000001</v>
      </c>
      <c r="G51" s="33">
        <v>0</v>
      </c>
      <c r="H51" s="49">
        <v>2.1706263498920091</v>
      </c>
      <c r="I51" s="30">
        <v>25.209</v>
      </c>
      <c r="J51" s="33">
        <v>10.613698507462685</v>
      </c>
      <c r="K51" s="45">
        <v>525</v>
      </c>
      <c r="L51" s="56">
        <v>6096.7659999999996</v>
      </c>
      <c r="M51" s="33">
        <v>10.612887619047619</v>
      </c>
    </row>
    <row r="52" spans="1:13" x14ac:dyDescent="0.3">
      <c r="A52" s="4">
        <f t="shared" si="0"/>
        <v>47</v>
      </c>
      <c r="C52" s="42" t="s">
        <v>52</v>
      </c>
      <c r="D52" s="40" t="s">
        <v>78</v>
      </c>
      <c r="E52" s="29" t="s">
        <v>45</v>
      </c>
      <c r="F52" s="53">
        <v>0.39200000000000002</v>
      </c>
      <c r="G52" s="33" t="s">
        <v>45</v>
      </c>
      <c r="H52" s="49">
        <v>0</v>
      </c>
      <c r="I52" s="30">
        <v>3.363</v>
      </c>
      <c r="J52" s="33" t="s">
        <v>45</v>
      </c>
      <c r="K52" s="45">
        <v>300</v>
      </c>
      <c r="L52" s="57" t="s">
        <v>45</v>
      </c>
      <c r="M52" s="33" t="s">
        <v>45</v>
      </c>
    </row>
    <row r="53" spans="1:13" ht="15" thickBot="1" x14ac:dyDescent="0.35">
      <c r="C53" s="23"/>
      <c r="D53" s="23" t="s">
        <v>72</v>
      </c>
      <c r="E53" s="9">
        <v>205.05799999999999</v>
      </c>
      <c r="F53" s="54">
        <v>194.7</v>
      </c>
      <c r="G53" s="14">
        <v>-5.0514976250621742E-2</v>
      </c>
      <c r="H53" s="50">
        <v>3472.2273989509422</v>
      </c>
      <c r="I53" s="10">
        <v>3201.4009999999998</v>
      </c>
      <c r="J53" s="14">
        <v>-7.7997886610988276E-2</v>
      </c>
      <c r="K53" s="46">
        <v>570</v>
      </c>
      <c r="L53" s="11">
        <v>532.86699999999996</v>
      </c>
      <c r="M53" s="14">
        <v>-6.5145614035087784E-2</v>
      </c>
    </row>
    <row r="54" spans="1:13" ht="15" thickBot="1" x14ac:dyDescent="0.35">
      <c r="C54" s="103"/>
      <c r="D54" s="107" t="s">
        <v>73</v>
      </c>
      <c r="E54" s="111">
        <v>182.76499999999999</v>
      </c>
      <c r="F54" s="108">
        <v>174.673</v>
      </c>
      <c r="G54" s="110">
        <v>-4.3999999999999997E-2</v>
      </c>
      <c r="H54" s="101">
        <v>3265.9</v>
      </c>
      <c r="I54" s="101">
        <v>3027.8</v>
      </c>
      <c r="J54" s="109">
        <v>-7.2999999999999995E-2</v>
      </c>
      <c r="K54" s="112">
        <v>570</v>
      </c>
      <c r="L54" s="101">
        <v>561.79999999999995</v>
      </c>
      <c r="M54" s="110">
        <v>-1.4E-2</v>
      </c>
    </row>
    <row r="55" spans="1:13" x14ac:dyDescent="0.3">
      <c r="C55" s="78"/>
      <c r="D55" s="78"/>
      <c r="E55" s="79"/>
      <c r="F55" s="82"/>
      <c r="G55" s="83"/>
      <c r="H55" s="80"/>
      <c r="I55" s="80"/>
      <c r="J55" s="83"/>
      <c r="K55" s="81"/>
      <c r="L55" s="80"/>
      <c r="M55" s="83"/>
    </row>
    <row r="56" spans="1:13" x14ac:dyDescent="0.3">
      <c r="C56" s="78"/>
      <c r="D56" s="88" t="s">
        <v>60</v>
      </c>
      <c r="E56" s="79"/>
      <c r="F56" s="80"/>
      <c r="G56" s="81"/>
      <c r="H56" s="82"/>
      <c r="I56" s="80"/>
      <c r="J56" s="80"/>
      <c r="K56" s="83"/>
      <c r="L56" s="83"/>
      <c r="M56" s="83"/>
    </row>
    <row r="57" spans="1:13" x14ac:dyDescent="0.3">
      <c r="E57" s="24"/>
      <c r="F57" s="25" t="s">
        <v>61</v>
      </c>
      <c r="G57" s="26">
        <f>(I53-3507)/3507</f>
        <v>-8.7139720558882278E-2</v>
      </c>
    </row>
    <row r="58" spans="1:13" x14ac:dyDescent="0.3">
      <c r="C58" s="4" t="s">
        <v>62</v>
      </c>
      <c r="E58" s="24"/>
      <c r="F58" s="25"/>
      <c r="G58" s="26"/>
    </row>
    <row r="59" spans="1:13" x14ac:dyDescent="0.3">
      <c r="C59" s="4" t="s">
        <v>63</v>
      </c>
    </row>
    <row r="60" spans="1:13" x14ac:dyDescent="0.3">
      <c r="C60" s="4" t="s">
        <v>58</v>
      </c>
    </row>
    <row r="61" spans="1:13" x14ac:dyDescent="0.3">
      <c r="C61" s="4" t="s">
        <v>64</v>
      </c>
    </row>
    <row r="62" spans="1:13" x14ac:dyDescent="0.3">
      <c r="C62" s="4" t="s">
        <v>65</v>
      </c>
    </row>
    <row r="63" spans="1:13" x14ac:dyDescent="0.3">
      <c r="C63" s="4" t="s">
        <v>71</v>
      </c>
    </row>
  </sheetData>
  <sortState ref="C6:M51">
    <sortCondition descending="1" ref="F6:F51"/>
  </sortState>
  <mergeCells count="3">
    <mergeCell ref="E4:G4"/>
    <mergeCell ref="H4:J4"/>
    <mergeCell ref="K4:M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2"/>
  <sheetViews>
    <sheetView tabSelected="1" zoomScale="80" zoomScaleNormal="80" workbookViewId="0">
      <selection activeCell="E9" sqref="E9"/>
    </sheetView>
  </sheetViews>
  <sheetFormatPr defaultColWidth="9.109375" defaultRowHeight="14.4" x14ac:dyDescent="0.3"/>
  <cols>
    <col min="1" max="1" width="3.6640625" style="4" customWidth="1"/>
    <col min="2" max="2" width="1.44140625" style="4" customWidth="1"/>
    <col min="3" max="3" width="8.109375" style="4" customWidth="1"/>
    <col min="4" max="4" width="13.5546875" style="4" customWidth="1"/>
    <col min="5" max="10" width="11.109375" style="4" customWidth="1"/>
    <col min="11" max="11" width="10.6640625" style="4" bestFit="1" customWidth="1"/>
    <col min="12" max="12" width="11.109375" style="4" customWidth="1"/>
    <col min="13" max="13" width="12.21875" style="4" customWidth="1"/>
    <col min="14" max="14" width="12.33203125" style="4" customWidth="1"/>
    <col min="15" max="17" width="11.109375" style="4" customWidth="1"/>
    <col min="18" max="18" width="1.44140625" style="4" customWidth="1"/>
    <col min="19" max="16384" width="9.109375" style="4"/>
  </cols>
  <sheetData>
    <row r="1" spans="3:14" ht="15" thickBot="1" x14ac:dyDescent="0.35"/>
    <row r="2" spans="3:14" ht="15" thickBot="1" x14ac:dyDescent="0.35">
      <c r="C2" s="119" t="s">
        <v>94</v>
      </c>
      <c r="D2" s="120"/>
      <c r="E2" s="120"/>
      <c r="F2" s="158"/>
      <c r="G2" s="158"/>
      <c r="H2" s="158"/>
      <c r="I2" s="158"/>
      <c r="J2" s="147"/>
    </row>
    <row r="3" spans="3:14" ht="15" thickBot="1" x14ac:dyDescent="0.35"/>
    <row r="4" spans="3:14" ht="15" thickBot="1" x14ac:dyDescent="0.35">
      <c r="C4" s="119" t="s">
        <v>86</v>
      </c>
      <c r="D4" s="120"/>
      <c r="E4" s="120"/>
      <c r="F4" s="147"/>
    </row>
    <row r="5" spans="3:14" x14ac:dyDescent="0.3">
      <c r="C5" s="124" t="s">
        <v>84</v>
      </c>
      <c r="D5" s="123"/>
      <c r="E5" s="123"/>
    </row>
    <row r="6" spans="3:14" x14ac:dyDescent="0.3">
      <c r="C6" s="124" t="s">
        <v>93</v>
      </c>
      <c r="D6" s="123"/>
      <c r="E6" s="123"/>
    </row>
    <row r="7" spans="3:14" ht="15" thickBot="1" x14ac:dyDescent="0.35">
      <c r="C7" s="124"/>
      <c r="D7" s="123"/>
      <c r="E7" s="123"/>
    </row>
    <row r="8" spans="3:14" ht="15" thickBot="1" x14ac:dyDescent="0.35">
      <c r="C8" s="149" t="s">
        <v>89</v>
      </c>
      <c r="D8" s="120"/>
      <c r="E8" s="121"/>
    </row>
    <row r="9" spans="3:14" x14ac:dyDescent="0.3">
      <c r="C9" s="145" t="s">
        <v>91</v>
      </c>
    </row>
    <row r="10" spans="3:14" x14ac:dyDescent="0.3">
      <c r="C10" s="122" t="s">
        <v>90</v>
      </c>
    </row>
    <row r="11" spans="3:14" x14ac:dyDescent="0.3">
      <c r="C11" s="122" t="s">
        <v>88</v>
      </c>
    </row>
    <row r="12" spans="3:14" x14ac:dyDescent="0.3">
      <c r="C12" s="4" t="s">
        <v>87</v>
      </c>
    </row>
    <row r="13" spans="3:14" x14ac:dyDescent="0.3">
      <c r="C13" s="145" t="s">
        <v>92</v>
      </c>
    </row>
    <row r="14" spans="3:14" x14ac:dyDescent="0.3">
      <c r="C14" s="146" t="s">
        <v>85</v>
      </c>
    </row>
    <row r="15" spans="3:14" ht="15" thickBot="1" x14ac:dyDescent="0.35"/>
    <row r="16" spans="3:14" ht="15" thickBot="1" x14ac:dyDescent="0.35">
      <c r="C16" s="2" t="s">
        <v>83</v>
      </c>
      <c r="D16" s="2"/>
      <c r="E16" s="2"/>
      <c r="F16" s="2"/>
      <c r="G16" s="2"/>
      <c r="H16" s="2"/>
      <c r="K16" s="160" t="s">
        <v>96</v>
      </c>
      <c r="L16" s="159"/>
      <c r="M16" s="161" t="s">
        <v>95</v>
      </c>
      <c r="N16" s="159"/>
    </row>
    <row r="17" spans="1:20" x14ac:dyDescent="0.3">
      <c r="C17" s="77"/>
      <c r="D17" s="15"/>
      <c r="E17" s="150" t="s">
        <v>39</v>
      </c>
      <c r="F17" s="151"/>
      <c r="G17" s="151"/>
      <c r="H17" s="152" t="s">
        <v>40</v>
      </c>
      <c r="I17" s="153"/>
      <c r="J17" s="154"/>
      <c r="K17" s="141" t="s">
        <v>81</v>
      </c>
      <c r="L17" s="142"/>
      <c r="M17" s="117" t="s">
        <v>82</v>
      </c>
      <c r="N17" s="117" t="s">
        <v>82</v>
      </c>
      <c r="O17" s="155" t="s">
        <v>69</v>
      </c>
      <c r="P17" s="155"/>
      <c r="Q17" s="156"/>
    </row>
    <row r="18" spans="1:20" ht="15" thickBot="1" x14ac:dyDescent="0.35">
      <c r="C18" s="16" t="s">
        <v>47</v>
      </c>
      <c r="D18" s="16" t="s">
        <v>46</v>
      </c>
      <c r="E18" s="17" t="s">
        <v>66</v>
      </c>
      <c r="F18" s="18" t="s">
        <v>67</v>
      </c>
      <c r="G18" s="19" t="s">
        <v>68</v>
      </c>
      <c r="H18" s="17" t="s">
        <v>66</v>
      </c>
      <c r="I18" s="18" t="s">
        <v>67</v>
      </c>
      <c r="J18" s="19" t="s">
        <v>68</v>
      </c>
      <c r="K18" s="17" t="s">
        <v>80</v>
      </c>
      <c r="L18" s="19" t="s">
        <v>40</v>
      </c>
      <c r="M18" s="118">
        <v>0.03</v>
      </c>
      <c r="N18" s="140">
        <v>0.06</v>
      </c>
      <c r="O18" s="18" t="s">
        <v>66</v>
      </c>
      <c r="P18" s="18" t="s">
        <v>67</v>
      </c>
      <c r="Q18" s="19" t="s">
        <v>68</v>
      </c>
      <c r="S18" s="20"/>
      <c r="T18" s="20"/>
    </row>
    <row r="19" spans="1:20" x14ac:dyDescent="0.3">
      <c r="A19" s="4">
        <v>1</v>
      </c>
      <c r="C19" s="58" t="s">
        <v>51</v>
      </c>
      <c r="D19" s="59" t="s">
        <v>34</v>
      </c>
      <c r="E19" s="60">
        <v>19.593</v>
      </c>
      <c r="F19" s="61">
        <v>18.861000000000001</v>
      </c>
      <c r="G19" s="62">
        <v>-3.7360281733272049E-2</v>
      </c>
      <c r="H19" s="63">
        <v>362.72138228941685</v>
      </c>
      <c r="I19" s="64">
        <v>349.38799999999998</v>
      </c>
      <c r="J19" s="115">
        <v>-3.6759294986304709E-2</v>
      </c>
      <c r="K19" s="125">
        <v>1</v>
      </c>
      <c r="L19" s="126">
        <f t="shared" ref="L19:L65" si="0">((K19*0.2)/F19)*I19</f>
        <v>3.7048724882031703</v>
      </c>
      <c r="M19" s="136">
        <f>I19*0.03</f>
        <v>10.481639999999999</v>
      </c>
      <c r="N19" s="133">
        <f>I19*0.06</f>
        <v>20.963279999999997</v>
      </c>
      <c r="O19" s="65">
        <v>600</v>
      </c>
      <c r="P19" s="66">
        <v>600.32600000000002</v>
      </c>
      <c r="Q19" s="62">
        <v>5.4333333333336971E-4</v>
      </c>
      <c r="S19" s="113"/>
    </row>
    <row r="20" spans="1:20" x14ac:dyDescent="0.3">
      <c r="A20" s="4">
        <f>A19+1</f>
        <v>2</v>
      </c>
      <c r="C20" s="42" t="s">
        <v>50</v>
      </c>
      <c r="D20" s="40" t="s">
        <v>15</v>
      </c>
      <c r="E20" s="29">
        <v>20.292999999999999</v>
      </c>
      <c r="F20" s="53">
        <v>17.765999999999998</v>
      </c>
      <c r="G20" s="33">
        <v>-0.12452569851672997</v>
      </c>
      <c r="H20" s="49">
        <v>344.37365010799141</v>
      </c>
      <c r="I20" s="30">
        <v>263.84500000000003</v>
      </c>
      <c r="J20" s="116">
        <v>-0.23384091693060305</v>
      </c>
      <c r="K20" s="127">
        <v>2</v>
      </c>
      <c r="L20" s="128">
        <f t="shared" si="0"/>
        <v>5.940448046831027</v>
      </c>
      <c r="M20" s="137">
        <f t="shared" ref="M20:M65" si="1">I20*0.03</f>
        <v>7.9153500000000001</v>
      </c>
      <c r="N20" s="134">
        <f t="shared" ref="N20:N65" si="2">I20*0.06</f>
        <v>15.8307</v>
      </c>
      <c r="O20" s="45">
        <v>550</v>
      </c>
      <c r="P20" s="56">
        <v>481.28699999999998</v>
      </c>
      <c r="Q20" s="116">
        <v>-0.12493272727272731</v>
      </c>
    </row>
    <row r="21" spans="1:20" x14ac:dyDescent="0.3">
      <c r="A21" s="4">
        <f t="shared" ref="A21:A65" si="3">A20+1</f>
        <v>3</v>
      </c>
      <c r="C21" s="22" t="s">
        <v>50</v>
      </c>
      <c r="D21" s="12" t="s">
        <v>14</v>
      </c>
      <c r="E21" s="5">
        <v>13.853999999999999</v>
      </c>
      <c r="F21" s="52">
        <v>12.488</v>
      </c>
      <c r="G21" s="37">
        <v>-9.85996824021943E-2</v>
      </c>
      <c r="H21" s="48">
        <v>224.41684665226782</v>
      </c>
      <c r="I21" s="6">
        <v>201.614</v>
      </c>
      <c r="J21" s="116">
        <v>-0.10160933545065202</v>
      </c>
      <c r="K21" s="129">
        <v>2</v>
      </c>
      <c r="L21" s="130">
        <f t="shared" si="0"/>
        <v>6.4578475336322887</v>
      </c>
      <c r="M21" s="138">
        <f t="shared" si="1"/>
        <v>6.0484200000000001</v>
      </c>
      <c r="N21" s="135">
        <f t="shared" si="2"/>
        <v>12.09684</v>
      </c>
      <c r="O21" s="44">
        <v>525</v>
      </c>
      <c r="P21" s="8">
        <v>523.20600000000002</v>
      </c>
      <c r="Q21" s="37">
        <v>-3.4171428571428243E-3</v>
      </c>
    </row>
    <row r="22" spans="1:20" x14ac:dyDescent="0.3">
      <c r="A22" s="4">
        <f t="shared" si="3"/>
        <v>4</v>
      </c>
      <c r="C22" s="42" t="s">
        <v>51</v>
      </c>
      <c r="D22" s="40" t="s">
        <v>31</v>
      </c>
      <c r="E22" s="29">
        <v>11.176</v>
      </c>
      <c r="F22" s="53">
        <v>10.842000000000001</v>
      </c>
      <c r="G22" s="33">
        <v>-2.988546886184678E-2</v>
      </c>
      <c r="H22" s="49">
        <v>206.89910521444003</v>
      </c>
      <c r="I22" s="30">
        <v>216.696</v>
      </c>
      <c r="J22" s="33">
        <v>4.7351073729419976E-2</v>
      </c>
      <c r="K22" s="127">
        <v>1</v>
      </c>
      <c r="L22" s="128">
        <f t="shared" si="0"/>
        <v>3.9973436635307138</v>
      </c>
      <c r="M22" s="137">
        <f t="shared" si="1"/>
        <v>6.5008799999999995</v>
      </c>
      <c r="N22" s="134">
        <f t="shared" si="2"/>
        <v>13.001759999999999</v>
      </c>
      <c r="O22" s="45">
        <v>600</v>
      </c>
      <c r="P22" s="56">
        <v>647.71699999999998</v>
      </c>
      <c r="Q22" s="33">
        <v>7.9528333333333312E-2</v>
      </c>
    </row>
    <row r="23" spans="1:20" x14ac:dyDescent="0.3">
      <c r="A23" s="4">
        <f t="shared" si="3"/>
        <v>5</v>
      </c>
      <c r="C23" s="22" t="s">
        <v>48</v>
      </c>
      <c r="D23" s="12" t="s">
        <v>53</v>
      </c>
      <c r="E23" s="5">
        <v>12.016999999999999</v>
      </c>
      <c r="F23" s="52">
        <v>10.3</v>
      </c>
      <c r="G23" s="37">
        <v>-0.14288091869851036</v>
      </c>
      <c r="H23" s="48">
        <v>241.00740512187596</v>
      </c>
      <c r="I23" s="6">
        <v>198.3563</v>
      </c>
      <c r="J23" s="116">
        <v>-0.17697010222697329</v>
      </c>
      <c r="K23" s="129">
        <v>2</v>
      </c>
      <c r="L23" s="130">
        <f t="shared" si="0"/>
        <v>7.7031572815533975</v>
      </c>
      <c r="M23" s="138">
        <f t="shared" si="1"/>
        <v>5.9506889999999997</v>
      </c>
      <c r="N23" s="135">
        <f t="shared" si="2"/>
        <v>11.901377999999999</v>
      </c>
      <c r="O23" s="44">
        <v>650</v>
      </c>
      <c r="P23" s="8">
        <v>624.14829999999995</v>
      </c>
      <c r="Q23" s="116">
        <v>-3.9771846153846234E-2</v>
      </c>
    </row>
    <row r="24" spans="1:20" x14ac:dyDescent="0.3">
      <c r="A24" s="4">
        <f t="shared" si="3"/>
        <v>6</v>
      </c>
      <c r="C24" s="22" t="s">
        <v>48</v>
      </c>
      <c r="D24" s="40" t="s">
        <v>76</v>
      </c>
      <c r="E24" s="29">
        <v>10.696</v>
      </c>
      <c r="F24" s="53">
        <v>9.6679999999999993</v>
      </c>
      <c r="G24" s="33">
        <v>-9.611069558713542E-2</v>
      </c>
      <c r="H24" s="49">
        <v>99.006479481641477</v>
      </c>
      <c r="I24" s="30">
        <v>81.534000000000006</v>
      </c>
      <c r="J24" s="116">
        <v>-0.17647814136125656</v>
      </c>
      <c r="K24" s="127">
        <v>2</v>
      </c>
      <c r="L24" s="128">
        <f t="shared" si="0"/>
        <v>3.3733553992552756</v>
      </c>
      <c r="M24" s="137">
        <f t="shared" si="1"/>
        <v>2.4460200000000003</v>
      </c>
      <c r="N24" s="134">
        <f t="shared" si="2"/>
        <v>4.8920400000000006</v>
      </c>
      <c r="O24" s="45">
        <v>300</v>
      </c>
      <c r="P24" s="56">
        <v>273.30399999999997</v>
      </c>
      <c r="Q24" s="116">
        <v>-8.8986666666666756E-2</v>
      </c>
    </row>
    <row r="25" spans="1:20" x14ac:dyDescent="0.3">
      <c r="A25" s="4">
        <f t="shared" si="3"/>
        <v>7</v>
      </c>
      <c r="C25" s="22" t="s">
        <v>49</v>
      </c>
      <c r="D25" s="12" t="s">
        <v>6</v>
      </c>
      <c r="E25" s="5">
        <v>8.4600000000000009</v>
      </c>
      <c r="F25" s="52">
        <v>7.093</v>
      </c>
      <c r="G25" s="37">
        <v>-0.16158392434988189</v>
      </c>
      <c r="H25" s="48">
        <v>143.56680037025615</v>
      </c>
      <c r="I25" s="6">
        <v>125.76430000000001</v>
      </c>
      <c r="J25" s="116">
        <v>-0.124001512357619</v>
      </c>
      <c r="K25" s="129">
        <v>1</v>
      </c>
      <c r="L25" s="130">
        <f t="shared" si="0"/>
        <v>3.5461525447624425</v>
      </c>
      <c r="M25" s="138">
        <f t="shared" si="1"/>
        <v>3.772929</v>
      </c>
      <c r="N25" s="135">
        <f t="shared" si="2"/>
        <v>7.545858</v>
      </c>
      <c r="O25" s="44">
        <v>550</v>
      </c>
      <c r="P25" s="8">
        <v>574.70000000000005</v>
      </c>
      <c r="Q25" s="37">
        <v>4.4999999999999998E-2</v>
      </c>
    </row>
    <row r="26" spans="1:20" x14ac:dyDescent="0.3">
      <c r="A26" s="4">
        <f t="shared" si="3"/>
        <v>8</v>
      </c>
      <c r="C26" s="42" t="s">
        <v>48</v>
      </c>
      <c r="D26" s="40" t="s">
        <v>0</v>
      </c>
      <c r="E26" s="29">
        <v>6.78</v>
      </c>
      <c r="F26" s="53">
        <v>6.3369999999999997</v>
      </c>
      <c r="G26" s="33">
        <v>-6.5339233038348155E-2</v>
      </c>
      <c r="H26" s="49">
        <v>135.97655044739278</v>
      </c>
      <c r="I26" s="30">
        <v>98.222999999999999</v>
      </c>
      <c r="J26" s="116">
        <v>-0.27764750850919001</v>
      </c>
      <c r="K26" s="127">
        <v>2</v>
      </c>
      <c r="L26" s="128">
        <f t="shared" si="0"/>
        <v>6.1999684393246017</v>
      </c>
      <c r="M26" s="137">
        <f t="shared" si="1"/>
        <v>2.9466899999999998</v>
      </c>
      <c r="N26" s="134">
        <f t="shared" si="2"/>
        <v>5.8933799999999996</v>
      </c>
      <c r="O26" s="45">
        <v>650</v>
      </c>
      <c r="P26" s="56">
        <v>502.31400000000002</v>
      </c>
      <c r="Q26" s="116">
        <v>-0.22720923076923075</v>
      </c>
    </row>
    <row r="27" spans="1:20" x14ac:dyDescent="0.3">
      <c r="A27" s="4">
        <f t="shared" si="3"/>
        <v>9</v>
      </c>
      <c r="C27" s="22" t="s">
        <v>51</v>
      </c>
      <c r="D27" s="12" t="s">
        <v>32</v>
      </c>
      <c r="E27" s="5">
        <v>5.9560000000000004</v>
      </c>
      <c r="F27" s="52">
        <v>6.0670000000000002</v>
      </c>
      <c r="G27" s="37">
        <v>1.8636668905305534E-2</v>
      </c>
      <c r="H27" s="48">
        <v>110.26226473310709</v>
      </c>
      <c r="I27" s="6">
        <v>115.529</v>
      </c>
      <c r="J27" s="37">
        <v>4.7765527759122212E-2</v>
      </c>
      <c r="K27" s="129">
        <v>1</v>
      </c>
      <c r="L27" s="130">
        <f t="shared" si="0"/>
        <v>3.808439096752926</v>
      </c>
      <c r="M27" s="138">
        <f t="shared" si="1"/>
        <v>3.4658699999999998</v>
      </c>
      <c r="N27" s="135">
        <f t="shared" si="2"/>
        <v>6.9317399999999996</v>
      </c>
      <c r="O27" s="44">
        <v>600</v>
      </c>
      <c r="P27" s="8">
        <v>617.10900000000004</v>
      </c>
      <c r="Q27" s="37">
        <v>2.8515000000000061E-2</v>
      </c>
    </row>
    <row r="28" spans="1:20" x14ac:dyDescent="0.3">
      <c r="A28" s="4">
        <f t="shared" si="3"/>
        <v>10</v>
      </c>
      <c r="C28" s="42" t="s">
        <v>48</v>
      </c>
      <c r="D28" s="40" t="s">
        <v>75</v>
      </c>
      <c r="E28" s="29">
        <v>6.9470000000000001</v>
      </c>
      <c r="F28" s="53">
        <v>5.7805</v>
      </c>
      <c r="G28" s="33">
        <v>-0.16791420757161366</v>
      </c>
      <c r="H28" s="49">
        <v>64.304227090404197</v>
      </c>
      <c r="I28" s="30">
        <v>52.093000000000004</v>
      </c>
      <c r="J28" s="116">
        <v>-0.18989773523343406</v>
      </c>
      <c r="K28" s="127">
        <v>2</v>
      </c>
      <c r="L28" s="128">
        <f t="shared" si="0"/>
        <v>3.6047400743880291</v>
      </c>
      <c r="M28" s="137">
        <f t="shared" si="1"/>
        <v>1.5627900000000001</v>
      </c>
      <c r="N28" s="134">
        <f t="shared" si="2"/>
        <v>3.1255800000000002</v>
      </c>
      <c r="O28" s="45">
        <v>300</v>
      </c>
      <c r="P28" s="56">
        <v>292.05099999999999</v>
      </c>
      <c r="Q28" s="116">
        <v>-2.6496666666666707E-2</v>
      </c>
    </row>
    <row r="29" spans="1:20" x14ac:dyDescent="0.3">
      <c r="A29" s="4">
        <f t="shared" si="3"/>
        <v>11</v>
      </c>
      <c r="C29" s="22" t="s">
        <v>38</v>
      </c>
      <c r="D29" s="12" t="s">
        <v>22</v>
      </c>
      <c r="E29" s="5">
        <v>6.3040000000000003</v>
      </c>
      <c r="F29" s="52">
        <v>5.7320000000000002</v>
      </c>
      <c r="G29" s="37">
        <v>-9.0736040609137064E-2</v>
      </c>
      <c r="H29" s="48">
        <v>102.11663066954645</v>
      </c>
      <c r="I29" s="6">
        <v>89.18</v>
      </c>
      <c r="J29" s="116">
        <v>-0.126684856175973</v>
      </c>
      <c r="K29" s="129">
        <v>2</v>
      </c>
      <c r="L29" s="130">
        <f t="shared" si="0"/>
        <v>6.22330774598744</v>
      </c>
      <c r="M29" s="138">
        <f t="shared" si="1"/>
        <v>2.6754000000000002</v>
      </c>
      <c r="N29" s="135">
        <f t="shared" si="2"/>
        <v>5.3508000000000004</v>
      </c>
      <c r="O29" s="44">
        <v>525</v>
      </c>
      <c r="P29" s="8">
        <v>504.20400000000001</v>
      </c>
      <c r="Q29" s="116">
        <v>-3.9611428571428554E-2</v>
      </c>
    </row>
    <row r="30" spans="1:20" x14ac:dyDescent="0.3">
      <c r="A30" s="4">
        <f t="shared" si="3"/>
        <v>12</v>
      </c>
      <c r="C30" s="42" t="s">
        <v>38</v>
      </c>
      <c r="D30" s="40" t="s">
        <v>19</v>
      </c>
      <c r="E30" s="29">
        <v>5.9740000000000002</v>
      </c>
      <c r="F30" s="53">
        <v>5.6689999999999996</v>
      </c>
      <c r="G30" s="33">
        <v>-5.1054569802477502E-2</v>
      </c>
      <c r="H30" s="49">
        <v>105.0657204566492</v>
      </c>
      <c r="I30" s="30">
        <v>98.236999999999995</v>
      </c>
      <c r="J30" s="116">
        <v>-6.4994752112957549E-2</v>
      </c>
      <c r="K30" s="127">
        <v>1</v>
      </c>
      <c r="L30" s="128">
        <f t="shared" si="0"/>
        <v>3.4657611571705771</v>
      </c>
      <c r="M30" s="137">
        <f t="shared" si="1"/>
        <v>2.9471099999999999</v>
      </c>
      <c r="N30" s="134">
        <f t="shared" si="2"/>
        <v>5.8942199999999998</v>
      </c>
      <c r="O30" s="45">
        <v>570</v>
      </c>
      <c r="P30" s="56">
        <v>558.62400000000002</v>
      </c>
      <c r="Q30" s="33">
        <v>-1.9957894736842063E-2</v>
      </c>
    </row>
    <row r="31" spans="1:20" x14ac:dyDescent="0.3">
      <c r="A31" s="4">
        <f t="shared" si="3"/>
        <v>13</v>
      </c>
      <c r="C31" s="42" t="s">
        <v>49</v>
      </c>
      <c r="D31" s="68" t="s">
        <v>3</v>
      </c>
      <c r="E31" s="69">
        <v>5.7380000000000004</v>
      </c>
      <c r="F31" s="70">
        <v>5.0039999999999996</v>
      </c>
      <c r="G31" s="71">
        <v>-0.1279191355873128</v>
      </c>
      <c r="H31" s="72">
        <v>97.374267201481032</v>
      </c>
      <c r="I31" s="73">
        <v>64.286000000000001</v>
      </c>
      <c r="J31" s="116">
        <v>-0.33980504451978838</v>
      </c>
      <c r="K31" s="131">
        <v>2</v>
      </c>
      <c r="L31" s="132">
        <f t="shared" si="0"/>
        <v>5.1387689848121507</v>
      </c>
      <c r="M31" s="139">
        <f t="shared" si="1"/>
        <v>1.92858</v>
      </c>
      <c r="N31" s="135">
        <f t="shared" si="2"/>
        <v>3.8571599999999999</v>
      </c>
      <c r="O31" s="44">
        <v>550</v>
      </c>
      <c r="P31" s="74">
        <v>416.33800000000002</v>
      </c>
      <c r="Q31" s="116">
        <v>-0.24302181818181814</v>
      </c>
    </row>
    <row r="32" spans="1:20" x14ac:dyDescent="0.3">
      <c r="A32" s="4">
        <f t="shared" si="3"/>
        <v>14</v>
      </c>
      <c r="C32" s="22" t="s">
        <v>38</v>
      </c>
      <c r="D32" s="40" t="s">
        <v>29</v>
      </c>
      <c r="E32" s="29">
        <v>4.2</v>
      </c>
      <c r="F32" s="114">
        <v>5</v>
      </c>
      <c r="G32" s="33">
        <v>0.19047619047619044</v>
      </c>
      <c r="H32" s="49">
        <v>84.233261339092877</v>
      </c>
      <c r="I32" s="30">
        <v>99.766999999999996</v>
      </c>
      <c r="J32" s="33">
        <v>0.18441335897435887</v>
      </c>
      <c r="K32" s="127">
        <v>2</v>
      </c>
      <c r="L32" s="128">
        <f t="shared" si="0"/>
        <v>7.9813599999999996</v>
      </c>
      <c r="M32" s="137">
        <f t="shared" si="1"/>
        <v>2.9930099999999999</v>
      </c>
      <c r="N32" s="134">
        <f t="shared" si="2"/>
        <v>5.9860199999999999</v>
      </c>
      <c r="O32" s="45">
        <v>650</v>
      </c>
      <c r="P32" s="56">
        <v>646.64</v>
      </c>
      <c r="Q32" s="33">
        <v>-5.1692307692307905E-3</v>
      </c>
    </row>
    <row r="33" spans="1:19" x14ac:dyDescent="0.3">
      <c r="A33" s="4">
        <f t="shared" si="3"/>
        <v>15</v>
      </c>
      <c r="C33" s="22" t="s">
        <v>49</v>
      </c>
      <c r="D33" s="12" t="s">
        <v>4</v>
      </c>
      <c r="E33" s="5">
        <v>5.3659999999999997</v>
      </c>
      <c r="F33" s="52">
        <v>4.6959999999999997</v>
      </c>
      <c r="G33" s="37">
        <v>-0.12486023108460678</v>
      </c>
      <c r="H33" s="48">
        <v>91.061400802221542</v>
      </c>
      <c r="I33" s="6">
        <v>69.954999999999998</v>
      </c>
      <c r="J33" s="116">
        <v>-0.23178207908379364</v>
      </c>
      <c r="K33" s="129">
        <v>2</v>
      </c>
      <c r="L33" s="130">
        <f t="shared" si="0"/>
        <v>5.9586882453151624</v>
      </c>
      <c r="M33" s="138">
        <f t="shared" si="1"/>
        <v>2.0986499999999997</v>
      </c>
      <c r="N33" s="135">
        <f t="shared" si="2"/>
        <v>4.1972999999999994</v>
      </c>
      <c r="O33" s="44">
        <v>550</v>
      </c>
      <c r="P33" s="8">
        <v>482.767</v>
      </c>
      <c r="Q33" s="116">
        <v>-0.12224181818181819</v>
      </c>
      <c r="R33" s="21"/>
      <c r="S33" s="21"/>
    </row>
    <row r="34" spans="1:19" x14ac:dyDescent="0.3">
      <c r="A34" s="4">
        <f t="shared" si="3"/>
        <v>16</v>
      </c>
      <c r="C34" s="42" t="s">
        <v>50</v>
      </c>
      <c r="D34" s="40" t="s">
        <v>17</v>
      </c>
      <c r="E34" s="29">
        <v>4.2949999999999999</v>
      </c>
      <c r="F34" s="114">
        <v>4.4610000000000003</v>
      </c>
      <c r="G34" s="33">
        <v>3.8649592549476225E-2</v>
      </c>
      <c r="H34" s="49">
        <v>72.886454797901891</v>
      </c>
      <c r="I34" s="30">
        <v>69.003</v>
      </c>
      <c r="J34" s="33">
        <v>-5.3280884749709073E-2</v>
      </c>
      <c r="K34" s="127">
        <v>2</v>
      </c>
      <c r="L34" s="128">
        <f t="shared" si="0"/>
        <v>6.1872225958305318</v>
      </c>
      <c r="M34" s="137">
        <f t="shared" si="1"/>
        <v>2.07009</v>
      </c>
      <c r="N34" s="134">
        <f t="shared" si="2"/>
        <v>4.14018</v>
      </c>
      <c r="O34" s="45">
        <v>550</v>
      </c>
      <c r="P34" s="56">
        <v>501.27800000000002</v>
      </c>
      <c r="Q34" s="116">
        <v>-8.8585454545454509E-2</v>
      </c>
    </row>
    <row r="35" spans="1:19" x14ac:dyDescent="0.3">
      <c r="A35" s="4">
        <f t="shared" si="3"/>
        <v>17</v>
      </c>
      <c r="C35" s="42" t="s">
        <v>50</v>
      </c>
      <c r="D35" s="68" t="s">
        <v>13</v>
      </c>
      <c r="E35" s="69">
        <v>4.4669999999999996</v>
      </c>
      <c r="F35" s="70">
        <v>4.4000000000000004</v>
      </c>
      <c r="G35" s="71">
        <v>-1.4998880680546068E-2</v>
      </c>
      <c r="H35" s="72">
        <v>72.35961123110151</v>
      </c>
      <c r="I35" s="73">
        <v>71.349000000000004</v>
      </c>
      <c r="J35" s="71">
        <v>-1.3966509961943067E-2</v>
      </c>
      <c r="K35" s="131">
        <v>1</v>
      </c>
      <c r="L35" s="132">
        <f t="shared" si="0"/>
        <v>3.2431363636363639</v>
      </c>
      <c r="M35" s="139">
        <f t="shared" si="1"/>
        <v>2.1404700000000001</v>
      </c>
      <c r="N35" s="135">
        <f t="shared" si="2"/>
        <v>4.2809400000000002</v>
      </c>
      <c r="O35" s="44">
        <v>525</v>
      </c>
      <c r="P35" s="74">
        <v>525.51199999999994</v>
      </c>
      <c r="Q35" s="71">
        <v>9.7523809523798787E-4</v>
      </c>
    </row>
    <row r="36" spans="1:19" x14ac:dyDescent="0.3">
      <c r="A36" s="4">
        <f t="shared" si="3"/>
        <v>18</v>
      </c>
      <c r="C36" s="22" t="s">
        <v>38</v>
      </c>
      <c r="D36" s="40" t="s">
        <v>20</v>
      </c>
      <c r="E36" s="29">
        <v>4.5060000000000002</v>
      </c>
      <c r="F36" s="53">
        <v>4.2859999999999996</v>
      </c>
      <c r="G36" s="33">
        <v>-4.8823790501553624E-2</v>
      </c>
      <c r="H36" s="49">
        <v>76.46713977167542</v>
      </c>
      <c r="I36" s="30">
        <v>63.174999999999997</v>
      </c>
      <c r="J36" s="116">
        <v>-0.17382812815236268</v>
      </c>
      <c r="K36" s="127">
        <v>2</v>
      </c>
      <c r="L36" s="128">
        <f t="shared" si="0"/>
        <v>5.8959402706486239</v>
      </c>
      <c r="M36" s="137">
        <f t="shared" si="1"/>
        <v>1.8952499999999999</v>
      </c>
      <c r="N36" s="134">
        <f t="shared" si="2"/>
        <v>3.7904999999999998</v>
      </c>
      <c r="O36" s="45">
        <v>550</v>
      </c>
      <c r="P36" s="56">
        <v>477.678</v>
      </c>
      <c r="Q36" s="116">
        <v>-0.13149454545454545</v>
      </c>
    </row>
    <row r="37" spans="1:19" x14ac:dyDescent="0.3">
      <c r="A37" s="4">
        <f t="shared" si="3"/>
        <v>19</v>
      </c>
      <c r="C37" s="42" t="s">
        <v>38</v>
      </c>
      <c r="D37" s="68" t="s">
        <v>24</v>
      </c>
      <c r="E37" s="69">
        <v>3.8</v>
      </c>
      <c r="F37" s="114">
        <v>4.2</v>
      </c>
      <c r="G37" s="71">
        <v>0.10526315789473695</v>
      </c>
      <c r="H37" s="72">
        <v>76.211045973464991</v>
      </c>
      <c r="I37" s="73">
        <v>86.010999999999996</v>
      </c>
      <c r="J37" s="71">
        <v>0.12858968016194311</v>
      </c>
      <c r="K37" s="131">
        <v>2</v>
      </c>
      <c r="L37" s="132">
        <f t="shared" si="0"/>
        <v>8.1915238095238081</v>
      </c>
      <c r="M37" s="139">
        <f t="shared" si="1"/>
        <v>2.5803299999999996</v>
      </c>
      <c r="N37" s="135">
        <f t="shared" si="2"/>
        <v>5.1606599999999991</v>
      </c>
      <c r="O37" s="44">
        <v>650</v>
      </c>
      <c r="P37" s="74">
        <v>663.66700000000003</v>
      </c>
      <c r="Q37" s="71">
        <v>2.1026153846153892E-2</v>
      </c>
    </row>
    <row r="38" spans="1:19" x14ac:dyDescent="0.3">
      <c r="A38" s="4">
        <f t="shared" si="3"/>
        <v>20</v>
      </c>
      <c r="C38" s="42" t="s">
        <v>38</v>
      </c>
      <c r="D38" s="40" t="s">
        <v>56</v>
      </c>
      <c r="E38" s="29">
        <v>3.4</v>
      </c>
      <c r="F38" s="114">
        <v>3.8</v>
      </c>
      <c r="G38" s="33">
        <v>0.11764705882352938</v>
      </c>
      <c r="H38" s="49">
        <v>68.18883060783709</v>
      </c>
      <c r="I38" s="30">
        <v>72.033000000000001</v>
      </c>
      <c r="J38" s="33">
        <v>5.6375352941176446E-2</v>
      </c>
      <c r="K38" s="127">
        <v>2</v>
      </c>
      <c r="L38" s="128">
        <f t="shared" si="0"/>
        <v>7.5824210526315801</v>
      </c>
      <c r="M38" s="137">
        <f t="shared" si="1"/>
        <v>2.16099</v>
      </c>
      <c r="N38" s="134">
        <f t="shared" si="2"/>
        <v>4.3219799999999999</v>
      </c>
      <c r="O38" s="45">
        <v>650</v>
      </c>
      <c r="P38" s="56">
        <v>614.31600000000003</v>
      </c>
      <c r="Q38" s="116">
        <v>-5.4898461538461493E-2</v>
      </c>
    </row>
    <row r="39" spans="1:19" x14ac:dyDescent="0.3">
      <c r="A39" s="4">
        <f t="shared" si="3"/>
        <v>21</v>
      </c>
      <c r="C39" s="42" t="s">
        <v>38</v>
      </c>
      <c r="D39" s="68" t="s">
        <v>26</v>
      </c>
      <c r="E39" s="69">
        <v>4.6120000000000001</v>
      </c>
      <c r="F39" s="70">
        <v>3.5659999999999998</v>
      </c>
      <c r="G39" s="71">
        <v>-0.22679965307892461</v>
      </c>
      <c r="H39" s="72">
        <v>78.265967294045055</v>
      </c>
      <c r="I39" s="73">
        <v>59.57</v>
      </c>
      <c r="J39" s="116">
        <v>-0.23887735551525671</v>
      </c>
      <c r="K39" s="131">
        <v>1</v>
      </c>
      <c r="L39" s="132">
        <f t="shared" si="0"/>
        <v>3.3409983174425131</v>
      </c>
      <c r="M39" s="139">
        <f t="shared" si="1"/>
        <v>1.7870999999999999</v>
      </c>
      <c r="N39" s="135">
        <f t="shared" si="2"/>
        <v>3.5741999999999998</v>
      </c>
      <c r="O39" s="44">
        <v>550</v>
      </c>
      <c r="P39" s="74">
        <v>541.36300000000006</v>
      </c>
      <c r="Q39" s="71">
        <v>-1.570363636363626E-2</v>
      </c>
    </row>
    <row r="40" spans="1:19" x14ac:dyDescent="0.3">
      <c r="A40" s="4">
        <f t="shared" si="3"/>
        <v>22</v>
      </c>
      <c r="C40" s="22" t="s">
        <v>48</v>
      </c>
      <c r="D40" s="40" t="s">
        <v>74</v>
      </c>
      <c r="E40" s="29">
        <v>3.61</v>
      </c>
      <c r="F40" s="53">
        <v>3.4430000000000001</v>
      </c>
      <c r="G40" s="33">
        <v>-4.6260387811634301E-2</v>
      </c>
      <c r="H40" s="49">
        <v>33.415612465288497</v>
      </c>
      <c r="I40" s="30">
        <v>30.61</v>
      </c>
      <c r="J40" s="116">
        <v>-8.396112650046185E-2</v>
      </c>
      <c r="K40" s="127">
        <v>1</v>
      </c>
      <c r="L40" s="128">
        <f t="shared" si="0"/>
        <v>1.7781004937554459</v>
      </c>
      <c r="M40" s="137">
        <f t="shared" si="1"/>
        <v>0.91829999999999989</v>
      </c>
      <c r="N40" s="134">
        <f t="shared" si="2"/>
        <v>1.8365999999999998</v>
      </c>
      <c r="O40" s="45">
        <v>300</v>
      </c>
      <c r="P40" s="56">
        <v>288.12099999999998</v>
      </c>
      <c r="Q40" s="116">
        <v>-3.9596666666666731E-2</v>
      </c>
    </row>
    <row r="41" spans="1:19" x14ac:dyDescent="0.3">
      <c r="A41" s="4">
        <f t="shared" si="3"/>
        <v>23</v>
      </c>
      <c r="C41" s="22" t="s">
        <v>48</v>
      </c>
      <c r="D41" s="12" t="s">
        <v>1</v>
      </c>
      <c r="E41" s="5">
        <v>3.2970000000000002</v>
      </c>
      <c r="F41" s="52">
        <v>3.097</v>
      </c>
      <c r="G41" s="37">
        <v>-6.0661207158022493E-2</v>
      </c>
      <c r="H41" s="48">
        <v>57.98488120950325</v>
      </c>
      <c r="I41" s="6">
        <v>51.451000000000001</v>
      </c>
      <c r="J41" s="116">
        <v>-0.11268249711327165</v>
      </c>
      <c r="K41" s="129">
        <v>2</v>
      </c>
      <c r="L41" s="130">
        <f t="shared" si="0"/>
        <v>6.6452696157571847</v>
      </c>
      <c r="M41" s="138">
        <f t="shared" si="1"/>
        <v>1.5435300000000001</v>
      </c>
      <c r="N41" s="135">
        <f t="shared" si="2"/>
        <v>3.0870600000000001</v>
      </c>
      <c r="O41" s="44">
        <v>570</v>
      </c>
      <c r="P41" s="8">
        <v>538.43299999999999</v>
      </c>
      <c r="Q41" s="116">
        <v>-5.5380701754385975E-2</v>
      </c>
    </row>
    <row r="42" spans="1:19" x14ac:dyDescent="0.3">
      <c r="A42" s="4">
        <f t="shared" si="3"/>
        <v>24</v>
      </c>
      <c r="C42" s="42" t="s">
        <v>49</v>
      </c>
      <c r="D42" s="40" t="s">
        <v>5</v>
      </c>
      <c r="E42" s="29">
        <v>3.2149999999999999</v>
      </c>
      <c r="F42" s="53">
        <v>3.0819999999999999</v>
      </c>
      <c r="G42" s="33">
        <v>-4.1368584758942464E-2</v>
      </c>
      <c r="H42" s="49">
        <v>54.558778154890469</v>
      </c>
      <c r="I42" s="30">
        <v>51.389000000000003</v>
      </c>
      <c r="J42" s="116">
        <v>-5.8098408030538666E-2</v>
      </c>
      <c r="K42" s="127">
        <v>1</v>
      </c>
      <c r="L42" s="128">
        <f t="shared" si="0"/>
        <v>3.3347826086956522</v>
      </c>
      <c r="M42" s="137">
        <f t="shared" si="1"/>
        <v>1.5416700000000001</v>
      </c>
      <c r="N42" s="134">
        <f t="shared" si="2"/>
        <v>3.0833400000000002</v>
      </c>
      <c r="O42" s="45">
        <v>550</v>
      </c>
      <c r="P42" s="56">
        <v>540.36300000000006</v>
      </c>
      <c r="Q42" s="33">
        <v>-1.7521818181818079E-2</v>
      </c>
    </row>
    <row r="43" spans="1:19" x14ac:dyDescent="0.3">
      <c r="A43" s="4">
        <f t="shared" si="3"/>
        <v>25</v>
      </c>
      <c r="C43" s="42" t="s">
        <v>49</v>
      </c>
      <c r="D43" s="68" t="s">
        <v>7</v>
      </c>
      <c r="E43" s="69">
        <v>3.4540000000000002</v>
      </c>
      <c r="F43" s="70">
        <v>2.9388000000000001</v>
      </c>
      <c r="G43" s="71">
        <v>-0.14916039374638104</v>
      </c>
      <c r="H43" s="72">
        <v>58.614625115705039</v>
      </c>
      <c r="I43" s="73">
        <v>41.968000000000004</v>
      </c>
      <c r="J43" s="116">
        <v>-0.28400122124545985</v>
      </c>
      <c r="K43" s="131">
        <v>2</v>
      </c>
      <c r="L43" s="132">
        <f t="shared" si="0"/>
        <v>5.7122635089152043</v>
      </c>
      <c r="M43" s="139">
        <f t="shared" si="1"/>
        <v>1.2590400000000002</v>
      </c>
      <c r="N43" s="135">
        <f t="shared" si="2"/>
        <v>2.5180800000000003</v>
      </c>
      <c r="O43" s="44">
        <v>550</v>
      </c>
      <c r="P43" s="74">
        <v>462.92099999999999</v>
      </c>
      <c r="Q43" s="116">
        <v>-0.15832545454545455</v>
      </c>
    </row>
    <row r="44" spans="1:19" x14ac:dyDescent="0.3">
      <c r="A44" s="4">
        <f t="shared" si="3"/>
        <v>26</v>
      </c>
      <c r="C44" s="22" t="s">
        <v>51</v>
      </c>
      <c r="D44" s="40" t="s">
        <v>36</v>
      </c>
      <c r="E44" s="29">
        <v>2.4449999999999998</v>
      </c>
      <c r="F44" s="114">
        <v>2.8119999999999998</v>
      </c>
      <c r="G44" s="33">
        <v>0.15010224948875256</v>
      </c>
      <c r="H44" s="49">
        <v>43.377815489046597</v>
      </c>
      <c r="I44" s="30">
        <v>55.918999999999997</v>
      </c>
      <c r="J44" s="33">
        <v>0.28911517026762668</v>
      </c>
      <c r="K44" s="127">
        <v>1</v>
      </c>
      <c r="L44" s="128">
        <f t="shared" si="0"/>
        <v>3.9771692745376956</v>
      </c>
      <c r="M44" s="137">
        <f t="shared" si="1"/>
        <v>1.6775699999999998</v>
      </c>
      <c r="N44" s="134">
        <f t="shared" si="2"/>
        <v>3.3551399999999996</v>
      </c>
      <c r="O44" s="45">
        <v>575</v>
      </c>
      <c r="P44" s="56">
        <v>644.452</v>
      </c>
      <c r="Q44" s="33">
        <v>0.12078608695652174</v>
      </c>
    </row>
    <row r="45" spans="1:19" x14ac:dyDescent="0.3">
      <c r="A45" s="4">
        <f t="shared" si="3"/>
        <v>27</v>
      </c>
      <c r="C45" s="42" t="s">
        <v>48</v>
      </c>
      <c r="D45" s="68" t="s">
        <v>54</v>
      </c>
      <c r="E45" s="69">
        <v>1.468</v>
      </c>
      <c r="F45" s="114">
        <v>2.4670000000000001</v>
      </c>
      <c r="G45" s="71">
        <v>0.68051771117166227</v>
      </c>
      <c r="H45" s="72">
        <v>28.30916383832151</v>
      </c>
      <c r="I45" s="73">
        <v>36.835299999999997</v>
      </c>
      <c r="J45" s="71">
        <v>0.30117937111716592</v>
      </c>
      <c r="K45" s="131">
        <v>2</v>
      </c>
      <c r="L45" s="132">
        <f t="shared" si="0"/>
        <v>5.9724847993514389</v>
      </c>
      <c r="M45" s="139">
        <f t="shared" si="1"/>
        <v>1.1050589999999998</v>
      </c>
      <c r="N45" s="135">
        <f t="shared" si="2"/>
        <v>2.2101179999999996</v>
      </c>
      <c r="O45" s="44">
        <v>625</v>
      </c>
      <c r="P45" s="74">
        <v>483.92059999999998</v>
      </c>
      <c r="Q45" s="116">
        <v>-0.22572704000000005</v>
      </c>
    </row>
    <row r="46" spans="1:19" x14ac:dyDescent="0.3">
      <c r="A46" s="4">
        <f t="shared" si="3"/>
        <v>28</v>
      </c>
      <c r="C46" s="42" t="s">
        <v>38</v>
      </c>
      <c r="D46" s="40" t="s">
        <v>28</v>
      </c>
      <c r="E46" s="29">
        <v>1.9</v>
      </c>
      <c r="F46" s="114">
        <v>2.4</v>
      </c>
      <c r="G46" s="33">
        <v>0.26315789473684209</v>
      </c>
      <c r="H46" s="49">
        <v>38.105522986732495</v>
      </c>
      <c r="I46" s="30">
        <v>52.92</v>
      </c>
      <c r="J46" s="33">
        <v>0.38877506072874479</v>
      </c>
      <c r="K46" s="127">
        <v>1</v>
      </c>
      <c r="L46" s="128">
        <f t="shared" si="0"/>
        <v>4.410000000000001</v>
      </c>
      <c r="M46" s="137">
        <f t="shared" si="1"/>
        <v>1.5875999999999999</v>
      </c>
      <c r="N46" s="134">
        <f t="shared" si="2"/>
        <v>3.1751999999999998</v>
      </c>
      <c r="O46" s="45">
        <v>650</v>
      </c>
      <c r="P46" s="56">
        <v>714.58299999999997</v>
      </c>
      <c r="Q46" s="33">
        <v>9.9358461538461493E-2</v>
      </c>
    </row>
    <row r="47" spans="1:19" x14ac:dyDescent="0.3">
      <c r="A47" s="4">
        <f t="shared" si="3"/>
        <v>29</v>
      </c>
      <c r="C47" s="42" t="s">
        <v>70</v>
      </c>
      <c r="D47" s="68" t="s">
        <v>37</v>
      </c>
      <c r="E47" s="69">
        <v>1.0309999999999999</v>
      </c>
      <c r="F47" s="70">
        <v>2.0299999999999998</v>
      </c>
      <c r="G47" s="71">
        <v>0.96896217264791462</v>
      </c>
      <c r="H47" s="72">
        <v>18.132366553532862</v>
      </c>
      <c r="I47" s="73">
        <v>31.594999999999999</v>
      </c>
      <c r="J47" s="71">
        <v>0.74246422311841664</v>
      </c>
      <c r="K47" s="131">
        <v>2</v>
      </c>
      <c r="L47" s="132">
        <f t="shared" si="0"/>
        <v>6.2256157635467986</v>
      </c>
      <c r="M47" s="139">
        <f t="shared" si="1"/>
        <v>0.94784999999999997</v>
      </c>
      <c r="N47" s="135">
        <f t="shared" si="2"/>
        <v>1.8956999999999999</v>
      </c>
      <c r="O47" s="44">
        <v>570</v>
      </c>
      <c r="P47" s="74">
        <v>504.38600000000002</v>
      </c>
      <c r="Q47" s="116">
        <v>-0.11511228070175435</v>
      </c>
    </row>
    <row r="48" spans="1:19" x14ac:dyDescent="0.3">
      <c r="A48" s="4">
        <f t="shared" si="3"/>
        <v>30</v>
      </c>
      <c r="C48" s="42" t="s">
        <v>38</v>
      </c>
      <c r="D48" s="40" t="s">
        <v>21</v>
      </c>
      <c r="E48" s="29">
        <v>1.4</v>
      </c>
      <c r="F48" s="114">
        <v>1.8</v>
      </c>
      <c r="G48" s="33">
        <v>0.28571428571428581</v>
      </c>
      <c r="H48" s="49">
        <v>26.99784017278618</v>
      </c>
      <c r="I48" s="30">
        <v>35.103000000000002</v>
      </c>
      <c r="J48" s="33">
        <v>0.30021511999999989</v>
      </c>
      <c r="K48" s="127">
        <v>1</v>
      </c>
      <c r="L48" s="128">
        <f t="shared" si="0"/>
        <v>3.9003333333333337</v>
      </c>
      <c r="M48" s="137">
        <f t="shared" si="1"/>
        <v>1.0530900000000001</v>
      </c>
      <c r="N48" s="134">
        <f t="shared" si="2"/>
        <v>2.1061800000000002</v>
      </c>
      <c r="O48" s="45">
        <v>625</v>
      </c>
      <c r="P48" s="56">
        <v>632</v>
      </c>
      <c r="Q48" s="33">
        <v>1.12E-2</v>
      </c>
    </row>
    <row r="49" spans="1:17" x14ac:dyDescent="0.3">
      <c r="A49" s="4">
        <f t="shared" si="3"/>
        <v>31</v>
      </c>
      <c r="C49" s="42" t="s">
        <v>51</v>
      </c>
      <c r="D49" s="68" t="s">
        <v>35</v>
      </c>
      <c r="E49" s="69">
        <v>2</v>
      </c>
      <c r="F49" s="70">
        <v>1.6</v>
      </c>
      <c r="G49" s="71">
        <v>-0.19999999999999996</v>
      </c>
      <c r="H49" s="72">
        <v>40.111076828139467</v>
      </c>
      <c r="I49" s="73">
        <v>36.646000000000001</v>
      </c>
      <c r="J49" s="116">
        <v>-8.6387030769230835E-2</v>
      </c>
      <c r="K49" s="131">
        <v>1</v>
      </c>
      <c r="L49" s="132">
        <f t="shared" si="0"/>
        <v>4.5807500000000001</v>
      </c>
      <c r="M49" s="139">
        <f t="shared" si="1"/>
        <v>1.09938</v>
      </c>
      <c r="N49" s="135">
        <f t="shared" si="2"/>
        <v>2.19876</v>
      </c>
      <c r="O49" s="44">
        <v>650</v>
      </c>
      <c r="P49" s="74">
        <v>742.25</v>
      </c>
      <c r="Q49" s="71">
        <v>0.14192307692307693</v>
      </c>
    </row>
    <row r="50" spans="1:17" x14ac:dyDescent="0.3">
      <c r="A50" s="4">
        <f t="shared" si="3"/>
        <v>32</v>
      </c>
      <c r="C50" s="22" t="s">
        <v>38</v>
      </c>
      <c r="D50" s="40" t="s">
        <v>27</v>
      </c>
      <c r="E50" s="29">
        <v>1.6</v>
      </c>
      <c r="F50" s="53">
        <v>1.6</v>
      </c>
      <c r="G50" s="33">
        <v>0</v>
      </c>
      <c r="H50" s="49">
        <v>27.152113545202102</v>
      </c>
      <c r="I50" s="30">
        <v>25.024999999999999</v>
      </c>
      <c r="J50" s="116">
        <v>-7.8340625000000191E-2</v>
      </c>
      <c r="K50" s="127">
        <v>1</v>
      </c>
      <c r="L50" s="128">
        <f t="shared" si="0"/>
        <v>3.1281249999999998</v>
      </c>
      <c r="M50" s="137">
        <f t="shared" si="1"/>
        <v>0.75074999999999992</v>
      </c>
      <c r="N50" s="134">
        <f t="shared" si="2"/>
        <v>1.5014999999999998</v>
      </c>
      <c r="O50" s="45">
        <v>550</v>
      </c>
      <c r="P50" s="56">
        <v>506.875</v>
      </c>
      <c r="Q50" s="116">
        <v>-7.8409090909090914E-2</v>
      </c>
    </row>
    <row r="51" spans="1:17" x14ac:dyDescent="0.3">
      <c r="A51" s="4">
        <f t="shared" si="3"/>
        <v>33</v>
      </c>
      <c r="C51" s="22" t="s">
        <v>49</v>
      </c>
      <c r="D51" s="12" t="s">
        <v>8</v>
      </c>
      <c r="E51" s="5">
        <v>1.548</v>
      </c>
      <c r="F51" s="52">
        <v>1.548</v>
      </c>
      <c r="G51" s="37">
        <v>0</v>
      </c>
      <c r="H51" s="48">
        <v>26.269669854983032</v>
      </c>
      <c r="I51" s="6">
        <v>27.111000000000001</v>
      </c>
      <c r="J51" s="37">
        <v>3.2026673713882944E-2</v>
      </c>
      <c r="K51" s="129">
        <v>1</v>
      </c>
      <c r="L51" s="130">
        <f t="shared" si="0"/>
        <v>3.5027131782945742</v>
      </c>
      <c r="M51" s="138">
        <f t="shared" si="1"/>
        <v>0.81333</v>
      </c>
      <c r="N51" s="135">
        <f t="shared" si="2"/>
        <v>1.62666</v>
      </c>
      <c r="O51" s="44">
        <v>550</v>
      </c>
      <c r="P51" s="8">
        <v>567.57100000000003</v>
      </c>
      <c r="Q51" s="37">
        <v>3.1947272727272776E-2</v>
      </c>
    </row>
    <row r="52" spans="1:17" x14ac:dyDescent="0.3">
      <c r="A52" s="4">
        <f t="shared" si="3"/>
        <v>34</v>
      </c>
      <c r="C52" s="22" t="s">
        <v>38</v>
      </c>
      <c r="D52" s="40" t="s">
        <v>18</v>
      </c>
      <c r="E52" s="29">
        <v>1.143</v>
      </c>
      <c r="F52" s="53">
        <v>1.343</v>
      </c>
      <c r="G52" s="33">
        <v>0.17497812773403321</v>
      </c>
      <c r="H52" s="49">
        <v>22.923480407281708</v>
      </c>
      <c r="I52" s="30">
        <v>24.777999999999999</v>
      </c>
      <c r="J52" s="33">
        <v>8.0900437445319023E-2</v>
      </c>
      <c r="K52" s="127">
        <v>1</v>
      </c>
      <c r="L52" s="128">
        <f t="shared" si="0"/>
        <v>3.6899478778853316</v>
      </c>
      <c r="M52" s="137">
        <f t="shared" si="1"/>
        <v>0.74333999999999989</v>
      </c>
      <c r="N52" s="134">
        <f t="shared" si="2"/>
        <v>1.4866799999999998</v>
      </c>
      <c r="O52" s="45">
        <v>650</v>
      </c>
      <c r="P52" s="56">
        <v>597.91499999999996</v>
      </c>
      <c r="Q52" s="116">
        <v>-8.0130769230769283E-2</v>
      </c>
    </row>
    <row r="53" spans="1:17" x14ac:dyDescent="0.3">
      <c r="A53" s="4">
        <f t="shared" si="3"/>
        <v>35</v>
      </c>
      <c r="C53" s="22" t="s">
        <v>51</v>
      </c>
      <c r="D53" s="12" t="s">
        <v>30</v>
      </c>
      <c r="E53" s="5">
        <v>1.169</v>
      </c>
      <c r="F53" s="52">
        <v>1.169</v>
      </c>
      <c r="G53" s="37">
        <v>0</v>
      </c>
      <c r="H53" s="48">
        <v>23.444924406047519</v>
      </c>
      <c r="I53" s="6">
        <v>31.474</v>
      </c>
      <c r="J53" s="37">
        <v>0.34246540764624578</v>
      </c>
      <c r="K53" s="129">
        <v>1</v>
      </c>
      <c r="L53" s="130">
        <f t="shared" si="0"/>
        <v>5.3847733105218136</v>
      </c>
      <c r="M53" s="138">
        <f t="shared" si="1"/>
        <v>0.94421999999999995</v>
      </c>
      <c r="N53" s="135">
        <f t="shared" si="2"/>
        <v>1.8884399999999999</v>
      </c>
      <c r="O53" s="44">
        <v>650</v>
      </c>
      <c r="P53" s="8">
        <v>872.54100000000005</v>
      </c>
      <c r="Q53" s="37">
        <v>0.34237076923076931</v>
      </c>
    </row>
    <row r="54" spans="1:17" x14ac:dyDescent="0.3">
      <c r="A54" s="4">
        <f t="shared" si="3"/>
        <v>36</v>
      </c>
      <c r="C54" s="22" t="s">
        <v>49</v>
      </c>
      <c r="D54" s="40" t="s">
        <v>10</v>
      </c>
      <c r="E54" s="29">
        <v>1.0289999999999999</v>
      </c>
      <c r="F54" s="114">
        <v>1.163</v>
      </c>
      <c r="G54" s="33">
        <v>0.13022351797862014</v>
      </c>
      <c r="H54" s="49">
        <v>16.668466522678184</v>
      </c>
      <c r="I54" s="30">
        <v>12.754</v>
      </c>
      <c r="J54" s="116">
        <v>-0.23484263038548747</v>
      </c>
      <c r="K54" s="127">
        <v>2</v>
      </c>
      <c r="L54" s="128">
        <f t="shared" si="0"/>
        <v>4.3865864144453992</v>
      </c>
      <c r="M54" s="137">
        <f t="shared" si="1"/>
        <v>0.38261999999999996</v>
      </c>
      <c r="N54" s="134">
        <f t="shared" si="2"/>
        <v>0.76523999999999992</v>
      </c>
      <c r="O54" s="45">
        <v>525</v>
      </c>
      <c r="P54" s="56">
        <v>355.39699999999999</v>
      </c>
      <c r="Q54" s="116">
        <v>-0.32305333333333336</v>
      </c>
    </row>
    <row r="55" spans="1:17" x14ac:dyDescent="0.3">
      <c r="A55" s="4">
        <f t="shared" si="3"/>
        <v>37</v>
      </c>
      <c r="C55" s="42" t="s">
        <v>51</v>
      </c>
      <c r="D55" s="68" t="s">
        <v>33</v>
      </c>
      <c r="E55" s="69">
        <v>1.0860000000000001</v>
      </c>
      <c r="F55" s="70">
        <v>1.0860000000000001</v>
      </c>
      <c r="G55" s="71">
        <v>0</v>
      </c>
      <c r="H55" s="72">
        <v>17.591792656587479</v>
      </c>
      <c r="I55" s="73">
        <v>16.672000000000001</v>
      </c>
      <c r="J55" s="116">
        <v>-5.2285328422345304E-2</v>
      </c>
      <c r="K55" s="131">
        <v>1</v>
      </c>
      <c r="L55" s="132">
        <f t="shared" si="0"/>
        <v>3.0703499079189687</v>
      </c>
      <c r="M55" s="139">
        <f t="shared" si="1"/>
        <v>0.50016000000000005</v>
      </c>
      <c r="N55" s="135">
        <f t="shared" si="2"/>
        <v>1.0003200000000001</v>
      </c>
      <c r="O55" s="44">
        <v>525</v>
      </c>
      <c r="P55" s="74">
        <v>500.18400000000003</v>
      </c>
      <c r="Q55" s="116">
        <v>-4.7268571428571382E-2</v>
      </c>
    </row>
    <row r="56" spans="1:17" x14ac:dyDescent="0.3">
      <c r="A56" s="4">
        <f t="shared" si="3"/>
        <v>38</v>
      </c>
      <c r="C56" s="22" t="s">
        <v>38</v>
      </c>
      <c r="D56" s="40" t="s">
        <v>25</v>
      </c>
      <c r="E56" s="29">
        <v>0.8</v>
      </c>
      <c r="F56" s="114">
        <v>1</v>
      </c>
      <c r="G56" s="33">
        <v>0.24999999999999994</v>
      </c>
      <c r="H56" s="49">
        <v>16.044430731255787</v>
      </c>
      <c r="I56" s="30">
        <v>20.983000000000001</v>
      </c>
      <c r="J56" s="33">
        <v>0.30780582692307684</v>
      </c>
      <c r="K56" s="127">
        <v>1</v>
      </c>
      <c r="L56" s="128">
        <f t="shared" si="0"/>
        <v>4.1966000000000001</v>
      </c>
      <c r="M56" s="137">
        <f t="shared" si="1"/>
        <v>0.62948999999999999</v>
      </c>
      <c r="N56" s="134">
        <f t="shared" si="2"/>
        <v>1.25898</v>
      </c>
      <c r="O56" s="45">
        <v>650</v>
      </c>
      <c r="P56" s="56">
        <v>680</v>
      </c>
      <c r="Q56" s="33">
        <v>4.6153846153846156E-2</v>
      </c>
    </row>
    <row r="57" spans="1:17" x14ac:dyDescent="0.3">
      <c r="A57" s="4">
        <f t="shared" si="3"/>
        <v>39</v>
      </c>
      <c r="C57" s="42" t="s">
        <v>48</v>
      </c>
      <c r="D57" s="68" t="s">
        <v>2</v>
      </c>
      <c r="E57" s="69">
        <v>0.77100000000000002</v>
      </c>
      <c r="F57" s="70">
        <v>0.77100000000000002</v>
      </c>
      <c r="G57" s="71">
        <v>0</v>
      </c>
      <c r="H57" s="72">
        <v>12.489200863930888</v>
      </c>
      <c r="I57" s="73">
        <v>10.087</v>
      </c>
      <c r="J57" s="116">
        <v>-0.19234223951578056</v>
      </c>
      <c r="K57" s="131">
        <v>1</v>
      </c>
      <c r="L57" s="132">
        <f t="shared" si="0"/>
        <v>2.6166018158236057</v>
      </c>
      <c r="M57" s="139">
        <f t="shared" si="1"/>
        <v>0.30260999999999999</v>
      </c>
      <c r="N57" s="135">
        <f t="shared" si="2"/>
        <v>0.60521999999999998</v>
      </c>
      <c r="O57" s="44">
        <v>525</v>
      </c>
      <c r="P57" s="74">
        <v>424</v>
      </c>
      <c r="Q57" s="116">
        <v>-0.19238095238095237</v>
      </c>
    </row>
    <row r="58" spans="1:17" x14ac:dyDescent="0.3">
      <c r="A58" s="4">
        <f t="shared" si="3"/>
        <v>40</v>
      </c>
      <c r="C58" s="22" t="s">
        <v>70</v>
      </c>
      <c r="D58" s="40" t="s">
        <v>77</v>
      </c>
      <c r="E58" s="29">
        <v>1.04</v>
      </c>
      <c r="F58" s="53">
        <v>0.74299999999999999</v>
      </c>
      <c r="G58" s="33">
        <v>-0.28557692307692312</v>
      </c>
      <c r="H58" s="49">
        <v>9.6266584387534717</v>
      </c>
      <c r="I58" s="30">
        <v>5.98</v>
      </c>
      <c r="J58" s="116">
        <v>-0.3788083333333333</v>
      </c>
      <c r="K58" s="127">
        <v>1</v>
      </c>
      <c r="L58" s="128">
        <f t="shared" si="0"/>
        <v>1.6096904441453568</v>
      </c>
      <c r="M58" s="137">
        <f t="shared" si="1"/>
        <v>0.1794</v>
      </c>
      <c r="N58" s="134">
        <f t="shared" si="2"/>
        <v>0.35880000000000001</v>
      </c>
      <c r="O58" s="45">
        <v>300</v>
      </c>
      <c r="P58" s="56">
        <v>260.834</v>
      </c>
      <c r="Q58" s="116">
        <v>-0.13055333333333333</v>
      </c>
    </row>
    <row r="59" spans="1:17" x14ac:dyDescent="0.3">
      <c r="A59" s="4">
        <f t="shared" si="3"/>
        <v>41</v>
      </c>
      <c r="C59" s="22" t="s">
        <v>49</v>
      </c>
      <c r="D59" s="12" t="s">
        <v>12</v>
      </c>
      <c r="E59" s="5">
        <v>0.6</v>
      </c>
      <c r="F59" s="52">
        <v>0.6</v>
      </c>
      <c r="G59" s="37">
        <v>0</v>
      </c>
      <c r="H59" s="48">
        <v>10.182042579450789</v>
      </c>
      <c r="I59" s="6">
        <v>9.35</v>
      </c>
      <c r="J59" s="116">
        <v>-8.1716666666666882E-2</v>
      </c>
      <c r="K59" s="129">
        <v>1</v>
      </c>
      <c r="L59" s="130">
        <f t="shared" si="0"/>
        <v>3.1166666666666667</v>
      </c>
      <c r="M59" s="138">
        <f t="shared" si="1"/>
        <v>0.28049999999999997</v>
      </c>
      <c r="N59" s="135">
        <f t="shared" si="2"/>
        <v>0.56099999999999994</v>
      </c>
      <c r="O59" s="44">
        <v>550</v>
      </c>
      <c r="P59" s="8">
        <v>505</v>
      </c>
      <c r="Q59" s="116">
        <v>-8.1818181818181818E-2</v>
      </c>
    </row>
    <row r="60" spans="1:17" x14ac:dyDescent="0.3">
      <c r="A60" s="4">
        <f t="shared" si="3"/>
        <v>42</v>
      </c>
      <c r="C60" s="22" t="s">
        <v>50</v>
      </c>
      <c r="D60" s="40" t="s">
        <v>16</v>
      </c>
      <c r="E60" s="29">
        <v>0.40200000000000002</v>
      </c>
      <c r="F60" s="114">
        <v>0.46899999999999997</v>
      </c>
      <c r="G60" s="33">
        <v>0.16666666666666652</v>
      </c>
      <c r="H60" s="49">
        <v>6.8219685282320288</v>
      </c>
      <c r="I60" s="30">
        <v>8.5939999999999994</v>
      </c>
      <c r="J60" s="33">
        <v>0.25975368611487976</v>
      </c>
      <c r="K60" s="127">
        <v>1</v>
      </c>
      <c r="L60" s="128">
        <f t="shared" si="0"/>
        <v>3.6648187633262261</v>
      </c>
      <c r="M60" s="137">
        <f t="shared" si="1"/>
        <v>0.25781999999999999</v>
      </c>
      <c r="N60" s="134">
        <f t="shared" si="2"/>
        <v>0.51563999999999999</v>
      </c>
      <c r="O60" s="45">
        <v>550</v>
      </c>
      <c r="P60" s="56">
        <v>593.81700000000001</v>
      </c>
      <c r="Q60" s="33">
        <v>7.9667272727272739E-2</v>
      </c>
    </row>
    <row r="61" spans="1:17" x14ac:dyDescent="0.3">
      <c r="A61" s="4">
        <f t="shared" si="3"/>
        <v>43</v>
      </c>
      <c r="C61" s="22" t="s">
        <v>38</v>
      </c>
      <c r="D61" s="12" t="s">
        <v>55</v>
      </c>
      <c r="E61" s="5">
        <v>0.6</v>
      </c>
      <c r="F61" s="52">
        <v>0.4</v>
      </c>
      <c r="G61" s="37">
        <v>-0.33333333333333326</v>
      </c>
      <c r="H61" s="48">
        <v>10.182042579450789</v>
      </c>
      <c r="I61" s="6">
        <v>3.2492999999999999</v>
      </c>
      <c r="J61" s="116">
        <v>-0.68087935454545467</v>
      </c>
      <c r="K61" s="129">
        <v>1</v>
      </c>
      <c r="L61" s="130">
        <f t="shared" si="0"/>
        <v>1.6246499999999999</v>
      </c>
      <c r="M61" s="138">
        <f t="shared" si="1"/>
        <v>9.7478999999999996E-2</v>
      </c>
      <c r="N61" s="135">
        <f t="shared" si="2"/>
        <v>0.19495799999999999</v>
      </c>
      <c r="O61" s="44">
        <v>550</v>
      </c>
      <c r="P61" s="8">
        <v>263.27449999999999</v>
      </c>
      <c r="Q61" s="116">
        <v>-0.5213190909090909</v>
      </c>
    </row>
    <row r="62" spans="1:17" x14ac:dyDescent="0.3">
      <c r="A62" s="4">
        <f t="shared" si="3"/>
        <v>44</v>
      </c>
      <c r="C62" s="42" t="s">
        <v>49</v>
      </c>
      <c r="D62" s="40" t="s">
        <v>11</v>
      </c>
      <c r="E62" s="29">
        <v>0.68200000000000005</v>
      </c>
      <c r="F62" s="53">
        <v>0.36599999999999999</v>
      </c>
      <c r="G62" s="33">
        <v>-0.46334310850439886</v>
      </c>
      <c r="H62" s="49">
        <v>11.047516198704106</v>
      </c>
      <c r="I62" s="30">
        <v>4.8449999999999998</v>
      </c>
      <c r="J62" s="116">
        <v>-0.56143988269794731</v>
      </c>
      <c r="K62" s="127">
        <v>1</v>
      </c>
      <c r="L62" s="128">
        <f t="shared" si="0"/>
        <v>2.6475409836065573</v>
      </c>
      <c r="M62" s="137">
        <f t="shared" si="1"/>
        <v>0.14534999999999998</v>
      </c>
      <c r="N62" s="134">
        <f t="shared" si="2"/>
        <v>0.29069999999999996</v>
      </c>
      <c r="O62" s="45">
        <v>525</v>
      </c>
      <c r="P62" s="56">
        <v>428.96199999999999</v>
      </c>
      <c r="Q62" s="116">
        <v>-0.18292952380952382</v>
      </c>
    </row>
    <row r="63" spans="1:17" x14ac:dyDescent="0.3">
      <c r="A63" s="4">
        <f t="shared" si="3"/>
        <v>45</v>
      </c>
      <c r="C63" s="42" t="s">
        <v>38</v>
      </c>
      <c r="D63" s="68" t="s">
        <v>23</v>
      </c>
      <c r="E63" s="69">
        <v>0.2</v>
      </c>
      <c r="F63" s="70">
        <v>0.2</v>
      </c>
      <c r="G63" s="71">
        <v>0</v>
      </c>
      <c r="H63" s="72">
        <v>3.2397408207343417</v>
      </c>
      <c r="I63" s="73">
        <v>1.784</v>
      </c>
      <c r="J63" s="116">
        <v>-0.44933866666666672</v>
      </c>
      <c r="K63" s="131">
        <v>0</v>
      </c>
      <c r="L63" s="132">
        <f t="shared" si="0"/>
        <v>0</v>
      </c>
      <c r="M63" s="139">
        <f t="shared" si="1"/>
        <v>5.3519999999999998E-2</v>
      </c>
      <c r="N63" s="135">
        <f t="shared" si="2"/>
        <v>0.10704</v>
      </c>
      <c r="O63" s="44">
        <v>525</v>
      </c>
      <c r="P63" s="74">
        <v>289</v>
      </c>
      <c r="Q63" s="116">
        <v>-0.44952380952380955</v>
      </c>
    </row>
    <row r="64" spans="1:17" x14ac:dyDescent="0.3">
      <c r="A64" s="4">
        <f t="shared" si="3"/>
        <v>46</v>
      </c>
      <c r="C64" s="42" t="s">
        <v>49</v>
      </c>
      <c r="D64" s="40" t="s">
        <v>9</v>
      </c>
      <c r="E64" s="29">
        <v>0.13400000000000001</v>
      </c>
      <c r="F64" s="53">
        <v>0.13400000000000001</v>
      </c>
      <c r="G64" s="33">
        <v>0</v>
      </c>
      <c r="H64" s="49">
        <v>2.1706263498920091</v>
      </c>
      <c r="I64" s="30">
        <v>25.209</v>
      </c>
      <c r="J64" s="33">
        <v>10.613698507462685</v>
      </c>
      <c r="K64" s="127">
        <v>0</v>
      </c>
      <c r="L64" s="128">
        <f t="shared" si="0"/>
        <v>0</v>
      </c>
      <c r="M64" s="137">
        <f t="shared" si="1"/>
        <v>0.75627</v>
      </c>
      <c r="N64" s="134">
        <f t="shared" si="2"/>
        <v>1.51254</v>
      </c>
      <c r="O64" s="45">
        <v>525</v>
      </c>
      <c r="P64" s="56">
        <v>6096.7659999999996</v>
      </c>
      <c r="Q64" s="33">
        <v>10.612887619047619</v>
      </c>
    </row>
    <row r="65" spans="1:17" ht="15" thickBot="1" x14ac:dyDescent="0.35">
      <c r="A65" s="4">
        <f t="shared" si="3"/>
        <v>47</v>
      </c>
      <c r="C65" s="42" t="s">
        <v>52</v>
      </c>
      <c r="D65" s="68" t="s">
        <v>78</v>
      </c>
      <c r="E65" s="69" t="s">
        <v>45</v>
      </c>
      <c r="F65" s="70">
        <v>0.39200000000000002</v>
      </c>
      <c r="G65" s="71" t="s">
        <v>45</v>
      </c>
      <c r="H65" s="72">
        <v>0</v>
      </c>
      <c r="I65" s="73">
        <v>3.363</v>
      </c>
      <c r="J65" s="71" t="s">
        <v>45</v>
      </c>
      <c r="K65" s="162">
        <v>0</v>
      </c>
      <c r="L65" s="132">
        <f t="shared" si="0"/>
        <v>0</v>
      </c>
      <c r="M65" s="139">
        <f t="shared" si="1"/>
        <v>0.10088999999999999</v>
      </c>
      <c r="N65" s="135">
        <f t="shared" si="2"/>
        <v>0.20177999999999999</v>
      </c>
      <c r="O65" s="44">
        <v>300</v>
      </c>
      <c r="P65" s="75" t="s">
        <v>45</v>
      </c>
      <c r="Q65" s="71" t="s">
        <v>45</v>
      </c>
    </row>
    <row r="66" spans="1:17" ht="15" thickBot="1" x14ac:dyDescent="0.35">
      <c r="C66" s="23"/>
      <c r="D66" s="23" t="s">
        <v>72</v>
      </c>
      <c r="E66" s="9">
        <v>205.05799999999999</v>
      </c>
      <c r="F66" s="54">
        <v>194.7</v>
      </c>
      <c r="G66" s="14">
        <v>-5.0514976250621742E-2</v>
      </c>
      <c r="H66" s="50">
        <v>3472.2273989509422</v>
      </c>
      <c r="I66" s="10">
        <v>3201.4009999999998</v>
      </c>
      <c r="J66" s="14">
        <v>-7.7997886610988276E-2</v>
      </c>
      <c r="K66" s="164">
        <f>SUM(K19:K65)</f>
        <v>63</v>
      </c>
      <c r="L66" s="163">
        <f>SUM(L19:L65)</f>
        <v>200.72128687175982</v>
      </c>
      <c r="M66" s="165">
        <f>SUM(M18:M65)</f>
        <v>96.069095999999988</v>
      </c>
      <c r="N66" s="166">
        <f>SUM(N19:N65)</f>
        <v>192.07819199999997</v>
      </c>
      <c r="O66" s="46">
        <v>570</v>
      </c>
      <c r="P66" s="11">
        <v>532.86699999999996</v>
      </c>
      <c r="Q66" s="14">
        <v>-6.5145614035087784E-2</v>
      </c>
    </row>
    <row r="67" spans="1:17" ht="15" thickBot="1" x14ac:dyDescent="0.35">
      <c r="C67" s="103"/>
      <c r="D67" s="107" t="s">
        <v>73</v>
      </c>
      <c r="E67" s="111">
        <v>182.76499999999999</v>
      </c>
      <c r="F67" s="108">
        <v>174.673</v>
      </c>
      <c r="G67" s="110">
        <v>-4.3999999999999997E-2</v>
      </c>
      <c r="H67" s="101">
        <v>3265.9</v>
      </c>
      <c r="I67" s="101">
        <v>3027.8</v>
      </c>
      <c r="J67" s="109">
        <v>-7.2999999999999995E-2</v>
      </c>
      <c r="K67" s="109"/>
      <c r="L67" s="109"/>
      <c r="M67" s="109"/>
      <c r="N67" s="109"/>
      <c r="O67" s="112">
        <v>570</v>
      </c>
      <c r="P67" s="101">
        <v>561.79999999999995</v>
      </c>
      <c r="Q67" s="110">
        <v>-1.4E-2</v>
      </c>
    </row>
    <row r="68" spans="1:17" x14ac:dyDescent="0.3">
      <c r="C68" s="78"/>
      <c r="D68" s="78"/>
      <c r="E68" s="79"/>
      <c r="F68" s="82"/>
      <c r="G68" s="83"/>
      <c r="H68" s="80"/>
      <c r="I68" s="80"/>
      <c r="J68" s="83"/>
      <c r="K68" s="83"/>
      <c r="L68" s="83"/>
      <c r="M68" s="83"/>
      <c r="N68" s="83"/>
      <c r="O68" s="81"/>
      <c r="P68" s="80"/>
      <c r="Q68" s="83"/>
    </row>
    <row r="69" spans="1:17" x14ac:dyDescent="0.3">
      <c r="C69" s="88" t="s">
        <v>60</v>
      </c>
      <c r="E69" s="79"/>
      <c r="F69" s="80"/>
      <c r="G69" s="81"/>
      <c r="H69" s="82"/>
      <c r="I69" s="80"/>
      <c r="J69" s="80"/>
      <c r="K69" s="80"/>
      <c r="L69" s="80"/>
      <c r="M69" s="80"/>
      <c r="N69" s="80"/>
      <c r="O69" s="83"/>
      <c r="P69" s="83"/>
      <c r="Q69" s="83"/>
    </row>
    <row r="70" spans="1:17" x14ac:dyDescent="0.3">
      <c r="C70" s="157" t="s">
        <v>61</v>
      </c>
      <c r="E70" s="24"/>
      <c r="G70" s="26">
        <f>(I66-3507)/3507</f>
        <v>-8.7139720558882278E-2</v>
      </c>
    </row>
    <row r="71" spans="1:17" x14ac:dyDescent="0.3">
      <c r="C71" s="4" t="s">
        <v>62</v>
      </c>
      <c r="E71" s="24"/>
      <c r="F71" s="25"/>
      <c r="G71" s="26"/>
    </row>
    <row r="72" spans="1:17" x14ac:dyDescent="0.3">
      <c r="C72" s="4" t="s">
        <v>63</v>
      </c>
    </row>
    <row r="73" spans="1:17" x14ac:dyDescent="0.3">
      <c r="C73" s="4" t="s">
        <v>58</v>
      </c>
    </row>
    <row r="74" spans="1:17" x14ac:dyDescent="0.3">
      <c r="C74" s="4" t="s">
        <v>64</v>
      </c>
    </row>
    <row r="75" spans="1:17" x14ac:dyDescent="0.3">
      <c r="C75" s="4" t="s">
        <v>65</v>
      </c>
    </row>
    <row r="76" spans="1:17" x14ac:dyDescent="0.3">
      <c r="C76" s="4" t="s">
        <v>71</v>
      </c>
    </row>
    <row r="77" spans="1:17" ht="15" thickBot="1" x14ac:dyDescent="0.35"/>
    <row r="78" spans="1:17" ht="15" thickBot="1" x14ac:dyDescent="0.35">
      <c r="C78" s="119" t="s">
        <v>94</v>
      </c>
      <c r="D78" s="120"/>
      <c r="E78" s="120"/>
      <c r="F78" s="158"/>
      <c r="G78" s="158"/>
      <c r="H78" s="158"/>
      <c r="I78" s="158"/>
      <c r="J78" s="147"/>
    </row>
    <row r="79" spans="1:17" ht="15" thickBot="1" x14ac:dyDescent="0.35">
      <c r="C79" s="123"/>
      <c r="D79" s="123"/>
      <c r="E79" s="123"/>
      <c r="F79" s="148"/>
    </row>
    <row r="80" spans="1:17" ht="15" thickBot="1" x14ac:dyDescent="0.35">
      <c r="C80" s="119" t="s">
        <v>86</v>
      </c>
      <c r="D80" s="120"/>
      <c r="E80" s="120"/>
      <c r="F80" s="147"/>
    </row>
    <row r="81" spans="3:8" x14ac:dyDescent="0.3">
      <c r="C81" s="124" t="s">
        <v>84</v>
      </c>
      <c r="D81" s="123"/>
      <c r="E81" s="123"/>
    </row>
    <row r="82" spans="3:8" x14ac:dyDescent="0.3">
      <c r="C82" s="124" t="s">
        <v>93</v>
      </c>
      <c r="D82" s="123"/>
      <c r="E82" s="123"/>
    </row>
    <row r="83" spans="3:8" ht="15" thickBot="1" x14ac:dyDescent="0.35">
      <c r="C83" s="124"/>
      <c r="D83" s="123"/>
      <c r="E83" s="123"/>
    </row>
    <row r="84" spans="3:8" ht="15" thickBot="1" x14ac:dyDescent="0.35">
      <c r="C84" s="149" t="s">
        <v>89</v>
      </c>
      <c r="D84" s="120"/>
      <c r="E84" s="121"/>
    </row>
    <row r="85" spans="3:8" x14ac:dyDescent="0.3">
      <c r="C85" s="145" t="s">
        <v>91</v>
      </c>
    </row>
    <row r="86" spans="3:8" x14ac:dyDescent="0.3">
      <c r="C86" s="122" t="s">
        <v>90</v>
      </c>
    </row>
    <row r="87" spans="3:8" x14ac:dyDescent="0.3">
      <c r="C87" s="122" t="s">
        <v>88</v>
      </c>
    </row>
    <row r="88" spans="3:8" x14ac:dyDescent="0.3">
      <c r="C88" s="4" t="s">
        <v>87</v>
      </c>
    </row>
    <row r="89" spans="3:8" x14ac:dyDescent="0.3">
      <c r="C89" s="145" t="s">
        <v>92</v>
      </c>
    </row>
    <row r="90" spans="3:8" x14ac:dyDescent="0.3">
      <c r="C90" s="146" t="s">
        <v>85</v>
      </c>
    </row>
    <row r="92" spans="3:8" x14ac:dyDescent="0.3">
      <c r="C92" s="2" t="s">
        <v>83</v>
      </c>
      <c r="D92" s="2"/>
      <c r="E92" s="2"/>
      <c r="F92" s="2"/>
      <c r="G92" s="2"/>
      <c r="H92" s="2"/>
    </row>
  </sheetData>
  <mergeCells count="3">
    <mergeCell ref="E17:G17"/>
    <mergeCell ref="H17:J17"/>
    <mergeCell ref="O17:Q17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2"/>
  <sheetViews>
    <sheetView zoomScale="80" zoomScaleNormal="80" workbookViewId="0">
      <selection activeCell="F8" sqref="F8"/>
    </sheetView>
  </sheetViews>
  <sheetFormatPr defaultColWidth="9.109375" defaultRowHeight="14.4" x14ac:dyDescent="0.3"/>
  <cols>
    <col min="1" max="1" width="3.6640625" style="4" customWidth="1"/>
    <col min="2" max="2" width="1.44140625" style="4" customWidth="1"/>
    <col min="3" max="3" width="8.109375" style="4" customWidth="1"/>
    <col min="4" max="4" width="13.5546875" style="4" customWidth="1"/>
    <col min="5" max="10" width="11.109375" style="4" customWidth="1"/>
    <col min="11" max="11" width="10.6640625" style="4" bestFit="1" customWidth="1"/>
    <col min="12" max="12" width="11.109375" style="4" customWidth="1"/>
    <col min="13" max="13" width="12.21875" style="4" customWidth="1"/>
    <col min="14" max="14" width="12.33203125" style="4" customWidth="1"/>
    <col min="15" max="17" width="11.109375" style="4" customWidth="1"/>
    <col min="18" max="18" width="1.44140625" style="4" customWidth="1"/>
    <col min="19" max="16384" width="9.109375" style="4"/>
  </cols>
  <sheetData>
    <row r="1" spans="3:14" ht="15" thickBot="1" x14ac:dyDescent="0.35"/>
    <row r="2" spans="3:14" ht="15" thickBot="1" x14ac:dyDescent="0.35">
      <c r="C2" s="119" t="s">
        <v>98</v>
      </c>
      <c r="D2" s="120"/>
      <c r="E2" s="120"/>
      <c r="F2" s="158"/>
      <c r="G2" s="158"/>
      <c r="H2" s="158"/>
      <c r="I2" s="158"/>
      <c r="J2" s="147"/>
    </row>
    <row r="3" spans="3:14" ht="15" thickBot="1" x14ac:dyDescent="0.35"/>
    <row r="4" spans="3:14" ht="15" thickBot="1" x14ac:dyDescent="0.35">
      <c r="C4" s="119" t="s">
        <v>97</v>
      </c>
      <c r="D4" s="120"/>
      <c r="E4" s="120"/>
      <c r="F4" s="147"/>
    </row>
    <row r="5" spans="3:14" x14ac:dyDescent="0.3">
      <c r="C5" s="124" t="s">
        <v>84</v>
      </c>
      <c r="D5" s="123"/>
      <c r="E5" s="123"/>
    </row>
    <row r="6" spans="3:14" x14ac:dyDescent="0.3">
      <c r="C6" s="124" t="s">
        <v>93</v>
      </c>
      <c r="D6" s="123"/>
      <c r="E6" s="123"/>
    </row>
    <row r="7" spans="3:14" ht="15" thickBot="1" x14ac:dyDescent="0.35">
      <c r="C7" s="124"/>
      <c r="D7" s="123"/>
      <c r="E7" s="123"/>
    </row>
    <row r="8" spans="3:14" ht="15" thickBot="1" x14ac:dyDescent="0.35">
      <c r="C8" s="149" t="s">
        <v>99</v>
      </c>
      <c r="D8" s="120"/>
      <c r="E8" s="121"/>
    </row>
    <row r="9" spans="3:14" x14ac:dyDescent="0.3">
      <c r="C9" s="145" t="s">
        <v>91</v>
      </c>
    </row>
    <row r="10" spans="3:14" x14ac:dyDescent="0.3">
      <c r="C10" s="122" t="s">
        <v>90</v>
      </c>
    </row>
    <row r="11" spans="3:14" x14ac:dyDescent="0.3">
      <c r="C11" s="122" t="s">
        <v>88</v>
      </c>
    </row>
    <row r="12" spans="3:14" x14ac:dyDescent="0.3">
      <c r="C12" s="4" t="s">
        <v>87</v>
      </c>
    </row>
    <row r="13" spans="3:14" x14ac:dyDescent="0.3">
      <c r="C13" s="145" t="s">
        <v>92</v>
      </c>
    </row>
    <row r="14" spans="3:14" x14ac:dyDescent="0.3">
      <c r="C14" s="146" t="s">
        <v>85</v>
      </c>
    </row>
    <row r="15" spans="3:14" ht="15" thickBot="1" x14ac:dyDescent="0.35"/>
    <row r="16" spans="3:14" ht="15" thickBot="1" x14ac:dyDescent="0.35">
      <c r="C16" s="2" t="s">
        <v>83</v>
      </c>
      <c r="D16" s="2"/>
      <c r="E16" s="2"/>
      <c r="F16" s="2"/>
      <c r="G16" s="2"/>
      <c r="H16" s="2"/>
      <c r="K16" s="160" t="s">
        <v>96</v>
      </c>
      <c r="L16" s="159"/>
      <c r="M16" s="161" t="s">
        <v>95</v>
      </c>
      <c r="N16" s="159"/>
    </row>
    <row r="17" spans="1:20" x14ac:dyDescent="0.3">
      <c r="C17" s="77"/>
      <c r="D17" s="15"/>
      <c r="E17" s="150" t="s">
        <v>39</v>
      </c>
      <c r="F17" s="151"/>
      <c r="G17" s="151"/>
      <c r="H17" s="152" t="s">
        <v>40</v>
      </c>
      <c r="I17" s="153"/>
      <c r="J17" s="154"/>
      <c r="K17" s="143" t="s">
        <v>81</v>
      </c>
      <c r="L17" s="144"/>
      <c r="M17" s="117" t="s">
        <v>82</v>
      </c>
      <c r="N17" s="117" t="s">
        <v>82</v>
      </c>
      <c r="O17" s="155" t="s">
        <v>69</v>
      </c>
      <c r="P17" s="155"/>
      <c r="Q17" s="156"/>
    </row>
    <row r="18" spans="1:20" ht="15" thickBot="1" x14ac:dyDescent="0.35">
      <c r="C18" s="16" t="s">
        <v>47</v>
      </c>
      <c r="D18" s="16" t="s">
        <v>46</v>
      </c>
      <c r="E18" s="17" t="s">
        <v>66</v>
      </c>
      <c r="F18" s="18" t="s">
        <v>67</v>
      </c>
      <c r="G18" s="19" t="s">
        <v>68</v>
      </c>
      <c r="H18" s="17" t="s">
        <v>66</v>
      </c>
      <c r="I18" s="18" t="s">
        <v>67</v>
      </c>
      <c r="J18" s="19" t="s">
        <v>68</v>
      </c>
      <c r="K18" s="17" t="s">
        <v>80</v>
      </c>
      <c r="L18" s="19" t="s">
        <v>40</v>
      </c>
      <c r="M18" s="118">
        <v>0.03</v>
      </c>
      <c r="N18" s="140">
        <v>0.06</v>
      </c>
      <c r="O18" s="18" t="s">
        <v>66</v>
      </c>
      <c r="P18" s="18" t="s">
        <v>67</v>
      </c>
      <c r="Q18" s="19" t="s">
        <v>68</v>
      </c>
      <c r="S18" s="20"/>
      <c r="T18" s="20"/>
    </row>
    <row r="19" spans="1:20" x14ac:dyDescent="0.3">
      <c r="A19" s="4">
        <v>1</v>
      </c>
      <c r="C19" s="58" t="s">
        <v>51</v>
      </c>
      <c r="D19" s="59" t="s">
        <v>34</v>
      </c>
      <c r="E19" s="60">
        <v>19.593</v>
      </c>
      <c r="F19" s="61">
        <v>18.861000000000001</v>
      </c>
      <c r="G19" s="62">
        <v>-3.7360281733272049E-2</v>
      </c>
      <c r="H19" s="63">
        <v>362.72138228941685</v>
      </c>
      <c r="I19" s="64">
        <v>349.38799999999998</v>
      </c>
      <c r="J19" s="115">
        <v>-3.6759294986304709E-2</v>
      </c>
      <c r="K19" s="125">
        <v>1</v>
      </c>
      <c r="L19" s="126">
        <f t="shared" ref="L19:L65" si="0">((K19*0.2)/F19)*I19</f>
        <v>3.7048724882031703</v>
      </c>
      <c r="M19" s="136">
        <f>I19*0.03</f>
        <v>10.481639999999999</v>
      </c>
      <c r="N19" s="133">
        <f>I19*0.06</f>
        <v>20.963279999999997</v>
      </c>
      <c r="O19" s="65">
        <v>600</v>
      </c>
      <c r="P19" s="66">
        <v>600.32600000000002</v>
      </c>
      <c r="Q19" s="62">
        <v>5.4333333333336971E-4</v>
      </c>
      <c r="S19" s="113"/>
    </row>
    <row r="20" spans="1:20" x14ac:dyDescent="0.3">
      <c r="A20" s="4">
        <f>A19+1</f>
        <v>2</v>
      </c>
      <c r="C20" s="42" t="s">
        <v>50</v>
      </c>
      <c r="D20" s="40" t="s">
        <v>15</v>
      </c>
      <c r="E20" s="29">
        <v>20.292999999999999</v>
      </c>
      <c r="F20" s="53">
        <v>17.765999999999998</v>
      </c>
      <c r="G20" s="33">
        <v>-0.12452569851672997</v>
      </c>
      <c r="H20" s="49">
        <v>344.37365010799141</v>
      </c>
      <c r="I20" s="30">
        <v>263.84500000000003</v>
      </c>
      <c r="J20" s="116">
        <v>-0.23384091693060305</v>
      </c>
      <c r="K20" s="127">
        <v>2</v>
      </c>
      <c r="L20" s="128">
        <f t="shared" si="0"/>
        <v>5.940448046831027</v>
      </c>
      <c r="M20" s="137">
        <f t="shared" ref="M20:M65" si="1">I20*0.03</f>
        <v>7.9153500000000001</v>
      </c>
      <c r="N20" s="134">
        <f t="shared" ref="N20:N65" si="2">I20*0.06</f>
        <v>15.8307</v>
      </c>
      <c r="O20" s="45">
        <v>550</v>
      </c>
      <c r="P20" s="56">
        <v>481.28699999999998</v>
      </c>
      <c r="Q20" s="116">
        <v>-0.12493272727272731</v>
      </c>
    </row>
    <row r="21" spans="1:20" x14ac:dyDescent="0.3">
      <c r="A21" s="4">
        <f t="shared" ref="A21:A65" si="3">A20+1</f>
        <v>3</v>
      </c>
      <c r="C21" s="22" t="s">
        <v>50</v>
      </c>
      <c r="D21" s="12" t="s">
        <v>14</v>
      </c>
      <c r="E21" s="5">
        <v>13.853999999999999</v>
      </c>
      <c r="F21" s="52">
        <v>12.488</v>
      </c>
      <c r="G21" s="37">
        <v>-9.85996824021943E-2</v>
      </c>
      <c r="H21" s="48">
        <v>224.41684665226782</v>
      </c>
      <c r="I21" s="6">
        <v>201.614</v>
      </c>
      <c r="J21" s="116">
        <v>-0.10160933545065202</v>
      </c>
      <c r="K21" s="129">
        <v>2</v>
      </c>
      <c r="L21" s="130">
        <f t="shared" si="0"/>
        <v>6.4578475336322887</v>
      </c>
      <c r="M21" s="138">
        <f t="shared" si="1"/>
        <v>6.0484200000000001</v>
      </c>
      <c r="N21" s="135">
        <f t="shared" si="2"/>
        <v>12.09684</v>
      </c>
      <c r="O21" s="44">
        <v>525</v>
      </c>
      <c r="P21" s="8">
        <v>523.20600000000002</v>
      </c>
      <c r="Q21" s="37">
        <v>-3.4171428571428243E-3</v>
      </c>
    </row>
    <row r="22" spans="1:20" x14ac:dyDescent="0.3">
      <c r="A22" s="4">
        <f t="shared" si="3"/>
        <v>4</v>
      </c>
      <c r="C22" s="42" t="s">
        <v>51</v>
      </c>
      <c r="D22" s="40" t="s">
        <v>31</v>
      </c>
      <c r="E22" s="29">
        <v>11.176</v>
      </c>
      <c r="F22" s="53">
        <v>10.842000000000001</v>
      </c>
      <c r="G22" s="33">
        <v>-2.988546886184678E-2</v>
      </c>
      <c r="H22" s="49">
        <v>206.89910521444003</v>
      </c>
      <c r="I22" s="30">
        <v>216.696</v>
      </c>
      <c r="J22" s="33">
        <v>4.7351073729419976E-2</v>
      </c>
      <c r="K22" s="127">
        <v>1</v>
      </c>
      <c r="L22" s="128">
        <f t="shared" si="0"/>
        <v>3.9973436635307138</v>
      </c>
      <c r="M22" s="137">
        <f t="shared" si="1"/>
        <v>6.5008799999999995</v>
      </c>
      <c r="N22" s="134">
        <f t="shared" si="2"/>
        <v>13.001759999999999</v>
      </c>
      <c r="O22" s="45">
        <v>600</v>
      </c>
      <c r="P22" s="56">
        <v>647.71699999999998</v>
      </c>
      <c r="Q22" s="33">
        <v>7.9528333333333312E-2</v>
      </c>
    </row>
    <row r="23" spans="1:20" x14ac:dyDescent="0.3">
      <c r="A23" s="4">
        <f t="shared" si="3"/>
        <v>5</v>
      </c>
      <c r="C23" s="22" t="s">
        <v>48</v>
      </c>
      <c r="D23" s="12" t="s">
        <v>53</v>
      </c>
      <c r="E23" s="5">
        <v>12.016999999999999</v>
      </c>
      <c r="F23" s="52">
        <v>10.3</v>
      </c>
      <c r="G23" s="37">
        <v>-0.14288091869851036</v>
      </c>
      <c r="H23" s="48">
        <v>241.00740512187596</v>
      </c>
      <c r="I23" s="6">
        <v>198.3563</v>
      </c>
      <c r="J23" s="116">
        <v>-0.17697010222697329</v>
      </c>
      <c r="K23" s="129">
        <v>2</v>
      </c>
      <c r="L23" s="130">
        <f t="shared" si="0"/>
        <v>7.7031572815533975</v>
      </c>
      <c r="M23" s="138">
        <f t="shared" si="1"/>
        <v>5.9506889999999997</v>
      </c>
      <c r="N23" s="135">
        <f t="shared" si="2"/>
        <v>11.901377999999999</v>
      </c>
      <c r="O23" s="44">
        <v>650</v>
      </c>
      <c r="P23" s="8">
        <v>624.14829999999995</v>
      </c>
      <c r="Q23" s="116">
        <v>-3.9771846153846234E-2</v>
      </c>
    </row>
    <row r="24" spans="1:20" x14ac:dyDescent="0.3">
      <c r="A24" s="4">
        <f t="shared" si="3"/>
        <v>6</v>
      </c>
      <c r="C24" s="22" t="s">
        <v>48</v>
      </c>
      <c r="D24" s="40" t="s">
        <v>76</v>
      </c>
      <c r="E24" s="29">
        <v>10.696</v>
      </c>
      <c r="F24" s="53">
        <v>9.6679999999999993</v>
      </c>
      <c r="G24" s="33">
        <v>-9.611069558713542E-2</v>
      </c>
      <c r="H24" s="49">
        <v>99.006479481641477</v>
      </c>
      <c r="I24" s="30">
        <v>81.534000000000006</v>
      </c>
      <c r="J24" s="116">
        <v>-0.17647814136125656</v>
      </c>
      <c r="K24" s="127">
        <v>2</v>
      </c>
      <c r="L24" s="128">
        <f t="shared" si="0"/>
        <v>3.3733553992552756</v>
      </c>
      <c r="M24" s="137">
        <f t="shared" si="1"/>
        <v>2.4460200000000003</v>
      </c>
      <c r="N24" s="134">
        <f t="shared" si="2"/>
        <v>4.8920400000000006</v>
      </c>
      <c r="O24" s="45">
        <v>300</v>
      </c>
      <c r="P24" s="56">
        <v>273.30399999999997</v>
      </c>
      <c r="Q24" s="116">
        <v>-8.8986666666666756E-2</v>
      </c>
    </row>
    <row r="25" spans="1:20" x14ac:dyDescent="0.3">
      <c r="A25" s="4">
        <f t="shared" si="3"/>
        <v>7</v>
      </c>
      <c r="C25" s="22" t="s">
        <v>49</v>
      </c>
      <c r="D25" s="12" t="s">
        <v>6</v>
      </c>
      <c r="E25" s="5">
        <v>8.4600000000000009</v>
      </c>
      <c r="F25" s="52">
        <v>7.093</v>
      </c>
      <c r="G25" s="37">
        <v>-0.16158392434988189</v>
      </c>
      <c r="H25" s="48">
        <v>143.56680037025615</v>
      </c>
      <c r="I25" s="6">
        <v>125.76430000000001</v>
      </c>
      <c r="J25" s="116">
        <v>-0.124001512357619</v>
      </c>
      <c r="K25" s="129">
        <v>1</v>
      </c>
      <c r="L25" s="130">
        <f t="shared" si="0"/>
        <v>3.5461525447624425</v>
      </c>
      <c r="M25" s="138">
        <f t="shared" si="1"/>
        <v>3.772929</v>
      </c>
      <c r="N25" s="135">
        <f t="shared" si="2"/>
        <v>7.545858</v>
      </c>
      <c r="O25" s="44">
        <v>550</v>
      </c>
      <c r="P25" s="8">
        <v>574.70000000000005</v>
      </c>
      <c r="Q25" s="37">
        <v>4.4999999999999998E-2</v>
      </c>
    </row>
    <row r="26" spans="1:20" x14ac:dyDescent="0.3">
      <c r="A26" s="4">
        <f t="shared" si="3"/>
        <v>8</v>
      </c>
      <c r="C26" s="42" t="s">
        <v>48</v>
      </c>
      <c r="D26" s="40" t="s">
        <v>0</v>
      </c>
      <c r="E26" s="29">
        <v>6.78</v>
      </c>
      <c r="F26" s="53">
        <v>6.3369999999999997</v>
      </c>
      <c r="G26" s="33">
        <v>-6.5339233038348155E-2</v>
      </c>
      <c r="H26" s="49">
        <v>135.97655044739278</v>
      </c>
      <c r="I26" s="30">
        <v>98.222999999999999</v>
      </c>
      <c r="J26" s="116">
        <v>-0.27764750850919001</v>
      </c>
      <c r="K26" s="127">
        <v>2</v>
      </c>
      <c r="L26" s="128">
        <f t="shared" si="0"/>
        <v>6.1999684393246017</v>
      </c>
      <c r="M26" s="137">
        <f t="shared" si="1"/>
        <v>2.9466899999999998</v>
      </c>
      <c r="N26" s="134">
        <f t="shared" si="2"/>
        <v>5.8933799999999996</v>
      </c>
      <c r="O26" s="45">
        <v>650</v>
      </c>
      <c r="P26" s="56">
        <v>502.31400000000002</v>
      </c>
      <c r="Q26" s="116">
        <v>-0.22720923076923075</v>
      </c>
    </row>
    <row r="27" spans="1:20" x14ac:dyDescent="0.3">
      <c r="A27" s="4">
        <f t="shared" si="3"/>
        <v>9</v>
      </c>
      <c r="C27" s="22" t="s">
        <v>51</v>
      </c>
      <c r="D27" s="12" t="s">
        <v>32</v>
      </c>
      <c r="E27" s="5">
        <v>5.9560000000000004</v>
      </c>
      <c r="F27" s="52">
        <v>6.0670000000000002</v>
      </c>
      <c r="G27" s="37">
        <v>1.8636668905305534E-2</v>
      </c>
      <c r="H27" s="48">
        <v>110.26226473310709</v>
      </c>
      <c r="I27" s="6">
        <v>115.529</v>
      </c>
      <c r="J27" s="37">
        <v>4.7765527759122212E-2</v>
      </c>
      <c r="K27" s="129">
        <v>1</v>
      </c>
      <c r="L27" s="130">
        <f t="shared" si="0"/>
        <v>3.808439096752926</v>
      </c>
      <c r="M27" s="138">
        <f t="shared" si="1"/>
        <v>3.4658699999999998</v>
      </c>
      <c r="N27" s="135">
        <f t="shared" si="2"/>
        <v>6.9317399999999996</v>
      </c>
      <c r="O27" s="44">
        <v>600</v>
      </c>
      <c r="P27" s="8">
        <v>617.10900000000004</v>
      </c>
      <c r="Q27" s="37">
        <v>2.8515000000000061E-2</v>
      </c>
    </row>
    <row r="28" spans="1:20" x14ac:dyDescent="0.3">
      <c r="A28" s="4">
        <f t="shared" si="3"/>
        <v>10</v>
      </c>
      <c r="C28" s="42" t="s">
        <v>48</v>
      </c>
      <c r="D28" s="40" t="s">
        <v>75</v>
      </c>
      <c r="E28" s="29">
        <v>6.9470000000000001</v>
      </c>
      <c r="F28" s="53">
        <v>5.7805</v>
      </c>
      <c r="G28" s="33">
        <v>-0.16791420757161366</v>
      </c>
      <c r="H28" s="49">
        <v>64.304227090404197</v>
      </c>
      <c r="I28" s="30">
        <v>52.093000000000004</v>
      </c>
      <c r="J28" s="116">
        <v>-0.18989773523343406</v>
      </c>
      <c r="K28" s="127">
        <v>2</v>
      </c>
      <c r="L28" s="128">
        <f t="shared" si="0"/>
        <v>3.6047400743880291</v>
      </c>
      <c r="M28" s="137">
        <f t="shared" si="1"/>
        <v>1.5627900000000001</v>
      </c>
      <c r="N28" s="134">
        <f t="shared" si="2"/>
        <v>3.1255800000000002</v>
      </c>
      <c r="O28" s="45">
        <v>300</v>
      </c>
      <c r="P28" s="56">
        <v>292.05099999999999</v>
      </c>
      <c r="Q28" s="116">
        <v>-2.6496666666666707E-2</v>
      </c>
    </row>
    <row r="29" spans="1:20" x14ac:dyDescent="0.3">
      <c r="A29" s="4">
        <f t="shared" si="3"/>
        <v>11</v>
      </c>
      <c r="C29" s="22" t="s">
        <v>38</v>
      </c>
      <c r="D29" s="12" t="s">
        <v>22</v>
      </c>
      <c r="E29" s="5">
        <v>6.3040000000000003</v>
      </c>
      <c r="F29" s="52">
        <v>5.7320000000000002</v>
      </c>
      <c r="G29" s="37">
        <v>-9.0736040609137064E-2</v>
      </c>
      <c r="H29" s="48">
        <v>102.11663066954645</v>
      </c>
      <c r="I29" s="6">
        <v>89.18</v>
      </c>
      <c r="J29" s="116">
        <v>-0.126684856175973</v>
      </c>
      <c r="K29" s="129">
        <v>2</v>
      </c>
      <c r="L29" s="130">
        <f t="shared" si="0"/>
        <v>6.22330774598744</v>
      </c>
      <c r="M29" s="138">
        <f t="shared" si="1"/>
        <v>2.6754000000000002</v>
      </c>
      <c r="N29" s="135">
        <f t="shared" si="2"/>
        <v>5.3508000000000004</v>
      </c>
      <c r="O29" s="44">
        <v>525</v>
      </c>
      <c r="P29" s="8">
        <v>504.20400000000001</v>
      </c>
      <c r="Q29" s="116">
        <v>-3.9611428571428554E-2</v>
      </c>
    </row>
    <row r="30" spans="1:20" x14ac:dyDescent="0.3">
      <c r="A30" s="4">
        <f t="shared" si="3"/>
        <v>12</v>
      </c>
      <c r="C30" s="42" t="s">
        <v>38</v>
      </c>
      <c r="D30" s="40" t="s">
        <v>19</v>
      </c>
      <c r="E30" s="29">
        <v>5.9740000000000002</v>
      </c>
      <c r="F30" s="53">
        <v>5.6689999999999996</v>
      </c>
      <c r="G30" s="33">
        <v>-5.1054569802477502E-2</v>
      </c>
      <c r="H30" s="49">
        <v>105.0657204566492</v>
      </c>
      <c r="I30" s="30">
        <v>98.236999999999995</v>
      </c>
      <c r="J30" s="116">
        <v>-6.4994752112957549E-2</v>
      </c>
      <c r="K30" s="127">
        <v>1</v>
      </c>
      <c r="L30" s="128">
        <f t="shared" si="0"/>
        <v>3.4657611571705771</v>
      </c>
      <c r="M30" s="137">
        <f t="shared" si="1"/>
        <v>2.9471099999999999</v>
      </c>
      <c r="N30" s="134">
        <f t="shared" si="2"/>
        <v>5.8942199999999998</v>
      </c>
      <c r="O30" s="45">
        <v>570</v>
      </c>
      <c r="P30" s="56">
        <v>558.62400000000002</v>
      </c>
      <c r="Q30" s="33">
        <v>-1.9957894736842063E-2</v>
      </c>
    </row>
    <row r="31" spans="1:20" x14ac:dyDescent="0.3">
      <c r="A31" s="4">
        <f t="shared" si="3"/>
        <v>13</v>
      </c>
      <c r="C31" s="42" t="s">
        <v>49</v>
      </c>
      <c r="D31" s="68" t="s">
        <v>3</v>
      </c>
      <c r="E31" s="69">
        <v>5.7380000000000004</v>
      </c>
      <c r="F31" s="70">
        <v>5.0039999999999996</v>
      </c>
      <c r="G31" s="71">
        <v>-0.1279191355873128</v>
      </c>
      <c r="H31" s="72">
        <v>97.374267201481032</v>
      </c>
      <c r="I31" s="73">
        <v>64.286000000000001</v>
      </c>
      <c r="J31" s="116">
        <v>-0.33980504451978838</v>
      </c>
      <c r="K31" s="131">
        <v>2</v>
      </c>
      <c r="L31" s="132">
        <f t="shared" si="0"/>
        <v>5.1387689848121507</v>
      </c>
      <c r="M31" s="139">
        <f t="shared" si="1"/>
        <v>1.92858</v>
      </c>
      <c r="N31" s="135">
        <f t="shared" si="2"/>
        <v>3.8571599999999999</v>
      </c>
      <c r="O31" s="44">
        <v>550</v>
      </c>
      <c r="P31" s="74">
        <v>416.33800000000002</v>
      </c>
      <c r="Q31" s="116">
        <v>-0.24302181818181814</v>
      </c>
    </row>
    <row r="32" spans="1:20" x14ac:dyDescent="0.3">
      <c r="A32" s="4">
        <f t="shared" si="3"/>
        <v>14</v>
      </c>
      <c r="C32" s="22" t="s">
        <v>38</v>
      </c>
      <c r="D32" s="40" t="s">
        <v>29</v>
      </c>
      <c r="E32" s="29">
        <v>4.2</v>
      </c>
      <c r="F32" s="114">
        <v>5</v>
      </c>
      <c r="G32" s="33">
        <v>0.19047619047619044</v>
      </c>
      <c r="H32" s="49">
        <v>84.233261339092877</v>
      </c>
      <c r="I32" s="30">
        <v>99.766999999999996</v>
      </c>
      <c r="J32" s="33">
        <v>0.18441335897435887</v>
      </c>
      <c r="K32" s="127">
        <v>2</v>
      </c>
      <c r="L32" s="128">
        <f t="shared" si="0"/>
        <v>7.9813599999999996</v>
      </c>
      <c r="M32" s="137">
        <f t="shared" si="1"/>
        <v>2.9930099999999999</v>
      </c>
      <c r="N32" s="134">
        <f t="shared" si="2"/>
        <v>5.9860199999999999</v>
      </c>
      <c r="O32" s="45">
        <v>650</v>
      </c>
      <c r="P32" s="56">
        <v>646.64</v>
      </c>
      <c r="Q32" s="33">
        <v>-5.1692307692307905E-3</v>
      </c>
    </row>
    <row r="33" spans="1:19" x14ac:dyDescent="0.3">
      <c r="A33" s="4">
        <f t="shared" si="3"/>
        <v>15</v>
      </c>
      <c r="C33" s="22" t="s">
        <v>49</v>
      </c>
      <c r="D33" s="12" t="s">
        <v>4</v>
      </c>
      <c r="E33" s="5">
        <v>5.3659999999999997</v>
      </c>
      <c r="F33" s="52">
        <v>4.6959999999999997</v>
      </c>
      <c r="G33" s="37">
        <v>-0.12486023108460678</v>
      </c>
      <c r="H33" s="48">
        <v>91.061400802221542</v>
      </c>
      <c r="I33" s="6">
        <v>69.954999999999998</v>
      </c>
      <c r="J33" s="116">
        <v>-0.23178207908379364</v>
      </c>
      <c r="K33" s="129">
        <v>2</v>
      </c>
      <c r="L33" s="130">
        <f t="shared" si="0"/>
        <v>5.9586882453151624</v>
      </c>
      <c r="M33" s="138">
        <f t="shared" si="1"/>
        <v>2.0986499999999997</v>
      </c>
      <c r="N33" s="135">
        <f t="shared" si="2"/>
        <v>4.1972999999999994</v>
      </c>
      <c r="O33" s="44">
        <v>550</v>
      </c>
      <c r="P33" s="8">
        <v>482.767</v>
      </c>
      <c r="Q33" s="116">
        <v>-0.12224181818181819</v>
      </c>
      <c r="R33" s="21"/>
      <c r="S33" s="21"/>
    </row>
    <row r="34" spans="1:19" x14ac:dyDescent="0.3">
      <c r="A34" s="4">
        <f t="shared" si="3"/>
        <v>16</v>
      </c>
      <c r="C34" s="42" t="s">
        <v>50</v>
      </c>
      <c r="D34" s="40" t="s">
        <v>17</v>
      </c>
      <c r="E34" s="29">
        <v>4.2949999999999999</v>
      </c>
      <c r="F34" s="114">
        <v>4.4610000000000003</v>
      </c>
      <c r="G34" s="33">
        <v>3.8649592549476225E-2</v>
      </c>
      <c r="H34" s="49">
        <v>72.886454797901891</v>
      </c>
      <c r="I34" s="30">
        <v>69.003</v>
      </c>
      <c r="J34" s="33">
        <v>-5.3280884749709073E-2</v>
      </c>
      <c r="K34" s="127">
        <v>2</v>
      </c>
      <c r="L34" s="128">
        <f t="shared" si="0"/>
        <v>6.1872225958305318</v>
      </c>
      <c r="M34" s="137">
        <f t="shared" si="1"/>
        <v>2.07009</v>
      </c>
      <c r="N34" s="134">
        <f t="shared" si="2"/>
        <v>4.14018</v>
      </c>
      <c r="O34" s="45">
        <v>550</v>
      </c>
      <c r="P34" s="56">
        <v>501.27800000000002</v>
      </c>
      <c r="Q34" s="116">
        <v>-8.8585454545454509E-2</v>
      </c>
    </row>
    <row r="35" spans="1:19" x14ac:dyDescent="0.3">
      <c r="A35" s="4">
        <f t="shared" si="3"/>
        <v>17</v>
      </c>
      <c r="C35" s="42" t="s">
        <v>50</v>
      </c>
      <c r="D35" s="68" t="s">
        <v>13</v>
      </c>
      <c r="E35" s="69">
        <v>4.4669999999999996</v>
      </c>
      <c r="F35" s="70">
        <v>4.4000000000000004</v>
      </c>
      <c r="G35" s="71">
        <v>-1.4998880680546068E-2</v>
      </c>
      <c r="H35" s="72">
        <v>72.35961123110151</v>
      </c>
      <c r="I35" s="73">
        <v>71.349000000000004</v>
      </c>
      <c r="J35" s="71">
        <v>-1.3966509961943067E-2</v>
      </c>
      <c r="K35" s="131">
        <v>1</v>
      </c>
      <c r="L35" s="132">
        <f t="shared" si="0"/>
        <v>3.2431363636363639</v>
      </c>
      <c r="M35" s="139">
        <f t="shared" si="1"/>
        <v>2.1404700000000001</v>
      </c>
      <c r="N35" s="135">
        <f t="shared" si="2"/>
        <v>4.2809400000000002</v>
      </c>
      <c r="O35" s="44">
        <v>525</v>
      </c>
      <c r="P35" s="74">
        <v>525.51199999999994</v>
      </c>
      <c r="Q35" s="71">
        <v>9.7523809523798787E-4</v>
      </c>
    </row>
    <row r="36" spans="1:19" x14ac:dyDescent="0.3">
      <c r="A36" s="4">
        <f t="shared" si="3"/>
        <v>18</v>
      </c>
      <c r="C36" s="22" t="s">
        <v>38</v>
      </c>
      <c r="D36" s="40" t="s">
        <v>20</v>
      </c>
      <c r="E36" s="29">
        <v>4.5060000000000002</v>
      </c>
      <c r="F36" s="53">
        <v>4.2859999999999996</v>
      </c>
      <c r="G36" s="33">
        <v>-4.8823790501553624E-2</v>
      </c>
      <c r="H36" s="49">
        <v>76.46713977167542</v>
      </c>
      <c r="I36" s="30">
        <v>63.174999999999997</v>
      </c>
      <c r="J36" s="116">
        <v>-0.17382812815236268</v>
      </c>
      <c r="K36" s="127">
        <v>2</v>
      </c>
      <c r="L36" s="128">
        <f t="shared" si="0"/>
        <v>5.8959402706486239</v>
      </c>
      <c r="M36" s="137">
        <f t="shared" si="1"/>
        <v>1.8952499999999999</v>
      </c>
      <c r="N36" s="134">
        <f t="shared" si="2"/>
        <v>3.7904999999999998</v>
      </c>
      <c r="O36" s="45">
        <v>550</v>
      </c>
      <c r="P36" s="56">
        <v>477.678</v>
      </c>
      <c r="Q36" s="116">
        <v>-0.13149454545454545</v>
      </c>
    </row>
    <row r="37" spans="1:19" x14ac:dyDescent="0.3">
      <c r="A37" s="4">
        <f t="shared" si="3"/>
        <v>19</v>
      </c>
      <c r="C37" s="42" t="s">
        <v>38</v>
      </c>
      <c r="D37" s="68" t="s">
        <v>24</v>
      </c>
      <c r="E37" s="69">
        <v>3.8</v>
      </c>
      <c r="F37" s="114">
        <v>4.2</v>
      </c>
      <c r="G37" s="71">
        <v>0.10526315789473695</v>
      </c>
      <c r="H37" s="72">
        <v>76.211045973464991</v>
      </c>
      <c r="I37" s="73">
        <v>86.010999999999996</v>
      </c>
      <c r="J37" s="71">
        <v>0.12858968016194311</v>
      </c>
      <c r="K37" s="131">
        <v>2</v>
      </c>
      <c r="L37" s="132">
        <f t="shared" si="0"/>
        <v>8.1915238095238081</v>
      </c>
      <c r="M37" s="139">
        <f t="shared" si="1"/>
        <v>2.5803299999999996</v>
      </c>
      <c r="N37" s="135">
        <f t="shared" si="2"/>
        <v>5.1606599999999991</v>
      </c>
      <c r="O37" s="44">
        <v>650</v>
      </c>
      <c r="P37" s="74">
        <v>663.66700000000003</v>
      </c>
      <c r="Q37" s="71">
        <v>2.1026153846153892E-2</v>
      </c>
    </row>
    <row r="38" spans="1:19" x14ac:dyDescent="0.3">
      <c r="A38" s="4">
        <f t="shared" si="3"/>
        <v>20</v>
      </c>
      <c r="C38" s="42" t="s">
        <v>38</v>
      </c>
      <c r="D38" s="40" t="s">
        <v>56</v>
      </c>
      <c r="E38" s="29">
        <v>3.4</v>
      </c>
      <c r="F38" s="114">
        <v>3.8</v>
      </c>
      <c r="G38" s="33">
        <v>0.11764705882352938</v>
      </c>
      <c r="H38" s="49">
        <v>68.18883060783709</v>
      </c>
      <c r="I38" s="30">
        <v>72.033000000000001</v>
      </c>
      <c r="J38" s="33">
        <v>5.6375352941176446E-2</v>
      </c>
      <c r="K38" s="127">
        <v>2</v>
      </c>
      <c r="L38" s="128">
        <f t="shared" si="0"/>
        <v>7.5824210526315801</v>
      </c>
      <c r="M38" s="137">
        <f t="shared" si="1"/>
        <v>2.16099</v>
      </c>
      <c r="N38" s="134">
        <f t="shared" si="2"/>
        <v>4.3219799999999999</v>
      </c>
      <c r="O38" s="45">
        <v>650</v>
      </c>
      <c r="P38" s="56">
        <v>614.31600000000003</v>
      </c>
      <c r="Q38" s="116">
        <v>-5.4898461538461493E-2</v>
      </c>
    </row>
    <row r="39" spans="1:19" x14ac:dyDescent="0.3">
      <c r="A39" s="4">
        <f t="shared" si="3"/>
        <v>21</v>
      </c>
      <c r="C39" s="42" t="s">
        <v>38</v>
      </c>
      <c r="D39" s="68" t="s">
        <v>26</v>
      </c>
      <c r="E39" s="69">
        <v>4.6120000000000001</v>
      </c>
      <c r="F39" s="70">
        <v>3.5659999999999998</v>
      </c>
      <c r="G39" s="71">
        <v>-0.22679965307892461</v>
      </c>
      <c r="H39" s="72">
        <v>78.265967294045055</v>
      </c>
      <c r="I39" s="73">
        <v>59.57</v>
      </c>
      <c r="J39" s="116">
        <v>-0.23887735551525671</v>
      </c>
      <c r="K39" s="131">
        <v>1</v>
      </c>
      <c r="L39" s="132">
        <f t="shared" si="0"/>
        <v>3.3409983174425131</v>
      </c>
      <c r="M39" s="139">
        <f t="shared" si="1"/>
        <v>1.7870999999999999</v>
      </c>
      <c r="N39" s="135">
        <f t="shared" si="2"/>
        <v>3.5741999999999998</v>
      </c>
      <c r="O39" s="44">
        <v>550</v>
      </c>
      <c r="P39" s="74">
        <v>541.36300000000006</v>
      </c>
      <c r="Q39" s="71">
        <v>-1.570363636363626E-2</v>
      </c>
    </row>
    <row r="40" spans="1:19" x14ac:dyDescent="0.3">
      <c r="A40" s="4">
        <f t="shared" si="3"/>
        <v>22</v>
      </c>
      <c r="C40" s="22" t="s">
        <v>48</v>
      </c>
      <c r="D40" s="40" t="s">
        <v>74</v>
      </c>
      <c r="E40" s="29">
        <v>3.61</v>
      </c>
      <c r="F40" s="53">
        <v>3.4430000000000001</v>
      </c>
      <c r="G40" s="33">
        <v>-4.6260387811634301E-2</v>
      </c>
      <c r="H40" s="49">
        <v>33.415612465288497</v>
      </c>
      <c r="I40" s="30">
        <v>30.61</v>
      </c>
      <c r="J40" s="116">
        <v>-8.396112650046185E-2</v>
      </c>
      <c r="K40" s="127">
        <v>1</v>
      </c>
      <c r="L40" s="128">
        <f t="shared" si="0"/>
        <v>1.7781004937554459</v>
      </c>
      <c r="M40" s="137">
        <f t="shared" si="1"/>
        <v>0.91829999999999989</v>
      </c>
      <c r="N40" s="134">
        <f t="shared" si="2"/>
        <v>1.8365999999999998</v>
      </c>
      <c r="O40" s="45">
        <v>300</v>
      </c>
      <c r="P40" s="56">
        <v>288.12099999999998</v>
      </c>
      <c r="Q40" s="116">
        <v>-3.9596666666666731E-2</v>
      </c>
    </row>
    <row r="41" spans="1:19" x14ac:dyDescent="0.3">
      <c r="A41" s="4">
        <f t="shared" si="3"/>
        <v>23</v>
      </c>
      <c r="C41" s="22" t="s">
        <v>48</v>
      </c>
      <c r="D41" s="12" t="s">
        <v>1</v>
      </c>
      <c r="E41" s="5">
        <v>3.2970000000000002</v>
      </c>
      <c r="F41" s="52">
        <v>3.097</v>
      </c>
      <c r="G41" s="37">
        <v>-6.0661207158022493E-2</v>
      </c>
      <c r="H41" s="48">
        <v>57.98488120950325</v>
      </c>
      <c r="I41" s="6">
        <v>51.451000000000001</v>
      </c>
      <c r="J41" s="116">
        <v>-0.11268249711327165</v>
      </c>
      <c r="K41" s="129">
        <v>2</v>
      </c>
      <c r="L41" s="130">
        <f t="shared" si="0"/>
        <v>6.6452696157571847</v>
      </c>
      <c r="M41" s="138">
        <f t="shared" si="1"/>
        <v>1.5435300000000001</v>
      </c>
      <c r="N41" s="135">
        <f t="shared" si="2"/>
        <v>3.0870600000000001</v>
      </c>
      <c r="O41" s="44">
        <v>570</v>
      </c>
      <c r="P41" s="8">
        <v>538.43299999999999</v>
      </c>
      <c r="Q41" s="116">
        <v>-5.5380701754385975E-2</v>
      </c>
    </row>
    <row r="42" spans="1:19" x14ac:dyDescent="0.3">
      <c r="A42" s="4">
        <f t="shared" si="3"/>
        <v>24</v>
      </c>
      <c r="C42" s="42" t="s">
        <v>49</v>
      </c>
      <c r="D42" s="40" t="s">
        <v>5</v>
      </c>
      <c r="E42" s="29">
        <v>3.2149999999999999</v>
      </c>
      <c r="F42" s="53">
        <v>3.0819999999999999</v>
      </c>
      <c r="G42" s="33">
        <v>-4.1368584758942464E-2</v>
      </c>
      <c r="H42" s="49">
        <v>54.558778154890469</v>
      </c>
      <c r="I42" s="30">
        <v>51.389000000000003</v>
      </c>
      <c r="J42" s="116">
        <v>-5.8098408030538666E-2</v>
      </c>
      <c r="K42" s="127">
        <v>1</v>
      </c>
      <c r="L42" s="128">
        <f t="shared" si="0"/>
        <v>3.3347826086956522</v>
      </c>
      <c r="M42" s="137">
        <f t="shared" si="1"/>
        <v>1.5416700000000001</v>
      </c>
      <c r="N42" s="134">
        <f t="shared" si="2"/>
        <v>3.0833400000000002</v>
      </c>
      <c r="O42" s="45">
        <v>550</v>
      </c>
      <c r="P42" s="56">
        <v>540.36300000000006</v>
      </c>
      <c r="Q42" s="33">
        <v>-1.7521818181818079E-2</v>
      </c>
    </row>
    <row r="43" spans="1:19" x14ac:dyDescent="0.3">
      <c r="A43" s="4">
        <f t="shared" si="3"/>
        <v>25</v>
      </c>
      <c r="C43" s="42" t="s">
        <v>49</v>
      </c>
      <c r="D43" s="68" t="s">
        <v>7</v>
      </c>
      <c r="E43" s="69">
        <v>3.4540000000000002</v>
      </c>
      <c r="F43" s="70">
        <v>2.9388000000000001</v>
      </c>
      <c r="G43" s="71">
        <v>-0.14916039374638104</v>
      </c>
      <c r="H43" s="72">
        <v>58.614625115705039</v>
      </c>
      <c r="I43" s="73">
        <v>41.968000000000004</v>
      </c>
      <c r="J43" s="116">
        <v>-0.28400122124545985</v>
      </c>
      <c r="K43" s="131">
        <v>2</v>
      </c>
      <c r="L43" s="132">
        <f t="shared" si="0"/>
        <v>5.7122635089152043</v>
      </c>
      <c r="M43" s="139">
        <f t="shared" si="1"/>
        <v>1.2590400000000002</v>
      </c>
      <c r="N43" s="135">
        <f t="shared" si="2"/>
        <v>2.5180800000000003</v>
      </c>
      <c r="O43" s="44">
        <v>550</v>
      </c>
      <c r="P43" s="74">
        <v>462.92099999999999</v>
      </c>
      <c r="Q43" s="116">
        <v>-0.15832545454545455</v>
      </c>
    </row>
    <row r="44" spans="1:19" x14ac:dyDescent="0.3">
      <c r="A44" s="4">
        <f t="shared" si="3"/>
        <v>26</v>
      </c>
      <c r="C44" s="22" t="s">
        <v>51</v>
      </c>
      <c r="D44" s="40" t="s">
        <v>36</v>
      </c>
      <c r="E44" s="29">
        <v>2.4449999999999998</v>
      </c>
      <c r="F44" s="114">
        <v>2.8119999999999998</v>
      </c>
      <c r="G44" s="33">
        <v>0.15010224948875256</v>
      </c>
      <c r="H44" s="49">
        <v>43.377815489046597</v>
      </c>
      <c r="I44" s="30">
        <v>55.918999999999997</v>
      </c>
      <c r="J44" s="33">
        <v>0.28911517026762668</v>
      </c>
      <c r="K44" s="127">
        <v>1</v>
      </c>
      <c r="L44" s="128">
        <f t="shared" si="0"/>
        <v>3.9771692745376956</v>
      </c>
      <c r="M44" s="137">
        <f t="shared" si="1"/>
        <v>1.6775699999999998</v>
      </c>
      <c r="N44" s="134">
        <f t="shared" si="2"/>
        <v>3.3551399999999996</v>
      </c>
      <c r="O44" s="45">
        <v>575</v>
      </c>
      <c r="P44" s="56">
        <v>644.452</v>
      </c>
      <c r="Q44" s="33">
        <v>0.12078608695652174</v>
      </c>
    </row>
    <row r="45" spans="1:19" x14ac:dyDescent="0.3">
      <c r="A45" s="4">
        <f t="shared" si="3"/>
        <v>27</v>
      </c>
      <c r="C45" s="42" t="s">
        <v>48</v>
      </c>
      <c r="D45" s="68" t="s">
        <v>54</v>
      </c>
      <c r="E45" s="69">
        <v>1.468</v>
      </c>
      <c r="F45" s="114">
        <v>2.4670000000000001</v>
      </c>
      <c r="G45" s="71">
        <v>0.68051771117166227</v>
      </c>
      <c r="H45" s="72">
        <v>28.30916383832151</v>
      </c>
      <c r="I45" s="73">
        <v>36.835299999999997</v>
      </c>
      <c r="J45" s="71">
        <v>0.30117937111716592</v>
      </c>
      <c r="K45" s="131">
        <v>2</v>
      </c>
      <c r="L45" s="132">
        <f t="shared" si="0"/>
        <v>5.9724847993514389</v>
      </c>
      <c r="M45" s="139">
        <f t="shared" si="1"/>
        <v>1.1050589999999998</v>
      </c>
      <c r="N45" s="135">
        <f t="shared" si="2"/>
        <v>2.2101179999999996</v>
      </c>
      <c r="O45" s="44">
        <v>625</v>
      </c>
      <c r="P45" s="74">
        <v>483.92059999999998</v>
      </c>
      <c r="Q45" s="116">
        <v>-0.22572704000000005</v>
      </c>
    </row>
    <row r="46" spans="1:19" x14ac:dyDescent="0.3">
      <c r="A46" s="4">
        <f t="shared" si="3"/>
        <v>28</v>
      </c>
      <c r="C46" s="42" t="s">
        <v>38</v>
      </c>
      <c r="D46" s="40" t="s">
        <v>28</v>
      </c>
      <c r="E46" s="29">
        <v>1.9</v>
      </c>
      <c r="F46" s="114">
        <v>2.4</v>
      </c>
      <c r="G46" s="33">
        <v>0.26315789473684209</v>
      </c>
      <c r="H46" s="49">
        <v>38.105522986732495</v>
      </c>
      <c r="I46" s="30">
        <v>52.92</v>
      </c>
      <c r="J46" s="33">
        <v>0.38877506072874479</v>
      </c>
      <c r="K46" s="127">
        <v>1</v>
      </c>
      <c r="L46" s="128">
        <f t="shared" si="0"/>
        <v>4.410000000000001</v>
      </c>
      <c r="M46" s="137">
        <f t="shared" si="1"/>
        <v>1.5875999999999999</v>
      </c>
      <c r="N46" s="134">
        <f t="shared" si="2"/>
        <v>3.1751999999999998</v>
      </c>
      <c r="O46" s="45">
        <v>650</v>
      </c>
      <c r="P46" s="56">
        <v>714.58299999999997</v>
      </c>
      <c r="Q46" s="33">
        <v>9.9358461538461493E-2</v>
      </c>
    </row>
    <row r="47" spans="1:19" x14ac:dyDescent="0.3">
      <c r="A47" s="4">
        <f t="shared" si="3"/>
        <v>29</v>
      </c>
      <c r="C47" s="42" t="s">
        <v>70</v>
      </c>
      <c r="D47" s="68" t="s">
        <v>37</v>
      </c>
      <c r="E47" s="69">
        <v>1.0309999999999999</v>
      </c>
      <c r="F47" s="70">
        <v>2.0299999999999998</v>
      </c>
      <c r="G47" s="71">
        <v>0.96896217264791462</v>
      </c>
      <c r="H47" s="72">
        <v>18.132366553532862</v>
      </c>
      <c r="I47" s="73">
        <v>31.594999999999999</v>
      </c>
      <c r="J47" s="71">
        <v>0.74246422311841664</v>
      </c>
      <c r="K47" s="131">
        <v>2</v>
      </c>
      <c r="L47" s="132">
        <f t="shared" si="0"/>
        <v>6.2256157635467986</v>
      </c>
      <c r="M47" s="139">
        <f t="shared" si="1"/>
        <v>0.94784999999999997</v>
      </c>
      <c r="N47" s="135">
        <f t="shared" si="2"/>
        <v>1.8956999999999999</v>
      </c>
      <c r="O47" s="44">
        <v>570</v>
      </c>
      <c r="P47" s="74">
        <v>504.38600000000002</v>
      </c>
      <c r="Q47" s="116">
        <v>-0.11511228070175435</v>
      </c>
    </row>
    <row r="48" spans="1:19" x14ac:dyDescent="0.3">
      <c r="A48" s="4">
        <f t="shared" si="3"/>
        <v>30</v>
      </c>
      <c r="C48" s="42" t="s">
        <v>38</v>
      </c>
      <c r="D48" s="40" t="s">
        <v>21</v>
      </c>
      <c r="E48" s="29">
        <v>1.4</v>
      </c>
      <c r="F48" s="114">
        <v>1.8</v>
      </c>
      <c r="G48" s="33">
        <v>0.28571428571428581</v>
      </c>
      <c r="H48" s="49">
        <v>26.99784017278618</v>
      </c>
      <c r="I48" s="30">
        <v>35.103000000000002</v>
      </c>
      <c r="J48" s="33">
        <v>0.30021511999999989</v>
      </c>
      <c r="K48" s="127">
        <v>1</v>
      </c>
      <c r="L48" s="128">
        <f t="shared" si="0"/>
        <v>3.9003333333333337</v>
      </c>
      <c r="M48" s="137">
        <f t="shared" si="1"/>
        <v>1.0530900000000001</v>
      </c>
      <c r="N48" s="134">
        <f t="shared" si="2"/>
        <v>2.1061800000000002</v>
      </c>
      <c r="O48" s="45">
        <v>625</v>
      </c>
      <c r="P48" s="56">
        <v>632</v>
      </c>
      <c r="Q48" s="33">
        <v>1.12E-2</v>
      </c>
    </row>
    <row r="49" spans="1:17" x14ac:dyDescent="0.3">
      <c r="A49" s="4">
        <f t="shared" si="3"/>
        <v>31</v>
      </c>
      <c r="C49" s="42" t="s">
        <v>51</v>
      </c>
      <c r="D49" s="68" t="s">
        <v>35</v>
      </c>
      <c r="E49" s="69">
        <v>2</v>
      </c>
      <c r="F49" s="70">
        <v>1.6</v>
      </c>
      <c r="G49" s="71">
        <v>-0.19999999999999996</v>
      </c>
      <c r="H49" s="72">
        <v>40.111076828139467</v>
      </c>
      <c r="I49" s="73">
        <v>36.646000000000001</v>
      </c>
      <c r="J49" s="116">
        <v>-8.6387030769230835E-2</v>
      </c>
      <c r="K49" s="131">
        <v>1</v>
      </c>
      <c r="L49" s="132">
        <f t="shared" si="0"/>
        <v>4.5807500000000001</v>
      </c>
      <c r="M49" s="139">
        <f t="shared" si="1"/>
        <v>1.09938</v>
      </c>
      <c r="N49" s="135">
        <f t="shared" si="2"/>
        <v>2.19876</v>
      </c>
      <c r="O49" s="44">
        <v>650</v>
      </c>
      <c r="P49" s="74">
        <v>742.25</v>
      </c>
      <c r="Q49" s="71">
        <v>0.14192307692307693</v>
      </c>
    </row>
    <row r="50" spans="1:17" x14ac:dyDescent="0.3">
      <c r="A50" s="4">
        <f t="shared" si="3"/>
        <v>32</v>
      </c>
      <c r="C50" s="22" t="s">
        <v>38</v>
      </c>
      <c r="D50" s="40" t="s">
        <v>27</v>
      </c>
      <c r="E50" s="29">
        <v>1.6</v>
      </c>
      <c r="F50" s="53">
        <v>1.6</v>
      </c>
      <c r="G50" s="33">
        <v>0</v>
      </c>
      <c r="H50" s="49">
        <v>27.152113545202102</v>
      </c>
      <c r="I50" s="30">
        <v>25.024999999999999</v>
      </c>
      <c r="J50" s="116">
        <v>-7.8340625000000191E-2</v>
      </c>
      <c r="K50" s="127">
        <v>1</v>
      </c>
      <c r="L50" s="128">
        <f t="shared" si="0"/>
        <v>3.1281249999999998</v>
      </c>
      <c r="M50" s="137">
        <f t="shared" si="1"/>
        <v>0.75074999999999992</v>
      </c>
      <c r="N50" s="134">
        <f t="shared" si="2"/>
        <v>1.5014999999999998</v>
      </c>
      <c r="O50" s="45">
        <v>550</v>
      </c>
      <c r="P50" s="56">
        <v>506.875</v>
      </c>
      <c r="Q50" s="116">
        <v>-7.8409090909090914E-2</v>
      </c>
    </row>
    <row r="51" spans="1:17" x14ac:dyDescent="0.3">
      <c r="A51" s="4">
        <f t="shared" si="3"/>
        <v>33</v>
      </c>
      <c r="C51" s="22" t="s">
        <v>49</v>
      </c>
      <c r="D51" s="12" t="s">
        <v>8</v>
      </c>
      <c r="E51" s="5">
        <v>1.548</v>
      </c>
      <c r="F51" s="52">
        <v>1.548</v>
      </c>
      <c r="G51" s="37">
        <v>0</v>
      </c>
      <c r="H51" s="48">
        <v>26.269669854983032</v>
      </c>
      <c r="I51" s="6">
        <v>27.111000000000001</v>
      </c>
      <c r="J51" s="37">
        <v>3.2026673713882944E-2</v>
      </c>
      <c r="K51" s="129">
        <v>1</v>
      </c>
      <c r="L51" s="130">
        <f t="shared" si="0"/>
        <v>3.5027131782945742</v>
      </c>
      <c r="M51" s="138">
        <f t="shared" si="1"/>
        <v>0.81333</v>
      </c>
      <c r="N51" s="135">
        <f t="shared" si="2"/>
        <v>1.62666</v>
      </c>
      <c r="O51" s="44">
        <v>550</v>
      </c>
      <c r="P51" s="8">
        <v>567.57100000000003</v>
      </c>
      <c r="Q51" s="37">
        <v>3.1947272727272776E-2</v>
      </c>
    </row>
    <row r="52" spans="1:17" x14ac:dyDescent="0.3">
      <c r="A52" s="4">
        <f t="shared" si="3"/>
        <v>34</v>
      </c>
      <c r="C52" s="22" t="s">
        <v>38</v>
      </c>
      <c r="D52" s="40" t="s">
        <v>18</v>
      </c>
      <c r="E52" s="29">
        <v>1.143</v>
      </c>
      <c r="F52" s="53">
        <v>1.343</v>
      </c>
      <c r="G52" s="33">
        <v>0.17497812773403321</v>
      </c>
      <c r="H52" s="49">
        <v>22.923480407281708</v>
      </c>
      <c r="I52" s="30">
        <v>24.777999999999999</v>
      </c>
      <c r="J52" s="33">
        <v>8.0900437445319023E-2</v>
      </c>
      <c r="K52" s="127">
        <v>1</v>
      </c>
      <c r="L52" s="128">
        <f t="shared" si="0"/>
        <v>3.6899478778853316</v>
      </c>
      <c r="M52" s="137">
        <f t="shared" si="1"/>
        <v>0.74333999999999989</v>
      </c>
      <c r="N52" s="134">
        <f t="shared" si="2"/>
        <v>1.4866799999999998</v>
      </c>
      <c r="O52" s="45">
        <v>650</v>
      </c>
      <c r="P52" s="56">
        <v>597.91499999999996</v>
      </c>
      <c r="Q52" s="116">
        <v>-8.0130769230769283E-2</v>
      </c>
    </row>
    <row r="53" spans="1:17" x14ac:dyDescent="0.3">
      <c r="A53" s="4">
        <f t="shared" si="3"/>
        <v>35</v>
      </c>
      <c r="C53" s="22" t="s">
        <v>51</v>
      </c>
      <c r="D53" s="12" t="s">
        <v>30</v>
      </c>
      <c r="E53" s="5">
        <v>1.169</v>
      </c>
      <c r="F53" s="52">
        <v>1.169</v>
      </c>
      <c r="G53" s="37">
        <v>0</v>
      </c>
      <c r="H53" s="48">
        <v>23.444924406047519</v>
      </c>
      <c r="I53" s="6">
        <v>31.474</v>
      </c>
      <c r="J53" s="37">
        <v>0.34246540764624578</v>
      </c>
      <c r="K53" s="129">
        <v>1</v>
      </c>
      <c r="L53" s="130">
        <f t="shared" si="0"/>
        <v>5.3847733105218136</v>
      </c>
      <c r="M53" s="138">
        <f t="shared" si="1"/>
        <v>0.94421999999999995</v>
      </c>
      <c r="N53" s="135">
        <f t="shared" si="2"/>
        <v>1.8884399999999999</v>
      </c>
      <c r="O53" s="44">
        <v>650</v>
      </c>
      <c r="P53" s="8">
        <v>872.54100000000005</v>
      </c>
      <c r="Q53" s="37">
        <v>0.34237076923076931</v>
      </c>
    </row>
    <row r="54" spans="1:17" x14ac:dyDescent="0.3">
      <c r="A54" s="4">
        <f t="shared" si="3"/>
        <v>36</v>
      </c>
      <c r="C54" s="22" t="s">
        <v>49</v>
      </c>
      <c r="D54" s="40" t="s">
        <v>10</v>
      </c>
      <c r="E54" s="29">
        <v>1.0289999999999999</v>
      </c>
      <c r="F54" s="114">
        <v>1.163</v>
      </c>
      <c r="G54" s="33">
        <v>0.13022351797862014</v>
      </c>
      <c r="H54" s="49">
        <v>16.668466522678184</v>
      </c>
      <c r="I54" s="30">
        <v>12.754</v>
      </c>
      <c r="J54" s="116">
        <v>-0.23484263038548747</v>
      </c>
      <c r="K54" s="127">
        <v>2</v>
      </c>
      <c r="L54" s="128">
        <f t="shared" si="0"/>
        <v>4.3865864144453992</v>
      </c>
      <c r="M54" s="137">
        <f t="shared" si="1"/>
        <v>0.38261999999999996</v>
      </c>
      <c r="N54" s="134">
        <f t="shared" si="2"/>
        <v>0.76523999999999992</v>
      </c>
      <c r="O54" s="45">
        <v>525</v>
      </c>
      <c r="P54" s="56">
        <v>355.39699999999999</v>
      </c>
      <c r="Q54" s="116">
        <v>-0.32305333333333336</v>
      </c>
    </row>
    <row r="55" spans="1:17" x14ac:dyDescent="0.3">
      <c r="A55" s="4">
        <f t="shared" si="3"/>
        <v>37</v>
      </c>
      <c r="C55" s="42" t="s">
        <v>51</v>
      </c>
      <c r="D55" s="68" t="s">
        <v>33</v>
      </c>
      <c r="E55" s="69">
        <v>1.0860000000000001</v>
      </c>
      <c r="F55" s="70">
        <v>1.0860000000000001</v>
      </c>
      <c r="G55" s="71">
        <v>0</v>
      </c>
      <c r="H55" s="72">
        <v>17.591792656587479</v>
      </c>
      <c r="I55" s="73">
        <v>16.672000000000001</v>
      </c>
      <c r="J55" s="116">
        <v>-5.2285328422345304E-2</v>
      </c>
      <c r="K55" s="131">
        <v>1</v>
      </c>
      <c r="L55" s="132">
        <f t="shared" si="0"/>
        <v>3.0703499079189687</v>
      </c>
      <c r="M55" s="139">
        <f t="shared" si="1"/>
        <v>0.50016000000000005</v>
      </c>
      <c r="N55" s="135">
        <f t="shared" si="2"/>
        <v>1.0003200000000001</v>
      </c>
      <c r="O55" s="44">
        <v>525</v>
      </c>
      <c r="P55" s="74">
        <v>500.18400000000003</v>
      </c>
      <c r="Q55" s="116">
        <v>-4.7268571428571382E-2</v>
      </c>
    </row>
    <row r="56" spans="1:17" x14ac:dyDescent="0.3">
      <c r="A56" s="4">
        <f t="shared" si="3"/>
        <v>38</v>
      </c>
      <c r="C56" s="22" t="s">
        <v>38</v>
      </c>
      <c r="D56" s="40" t="s">
        <v>25</v>
      </c>
      <c r="E56" s="29">
        <v>0.8</v>
      </c>
      <c r="F56" s="114">
        <v>1</v>
      </c>
      <c r="G56" s="33">
        <v>0.24999999999999994</v>
      </c>
      <c r="H56" s="49">
        <v>16.044430731255787</v>
      </c>
      <c r="I56" s="30">
        <v>20.983000000000001</v>
      </c>
      <c r="J56" s="33">
        <v>0.30780582692307684</v>
      </c>
      <c r="K56" s="127">
        <v>1</v>
      </c>
      <c r="L56" s="128">
        <f t="shared" si="0"/>
        <v>4.1966000000000001</v>
      </c>
      <c r="M56" s="137">
        <f t="shared" si="1"/>
        <v>0.62948999999999999</v>
      </c>
      <c r="N56" s="134">
        <f t="shared" si="2"/>
        <v>1.25898</v>
      </c>
      <c r="O56" s="45">
        <v>650</v>
      </c>
      <c r="P56" s="56">
        <v>680</v>
      </c>
      <c r="Q56" s="33">
        <v>4.6153846153846156E-2</v>
      </c>
    </row>
    <row r="57" spans="1:17" x14ac:dyDescent="0.3">
      <c r="A57" s="4">
        <f t="shared" si="3"/>
        <v>39</v>
      </c>
      <c r="C57" s="42" t="s">
        <v>48</v>
      </c>
      <c r="D57" s="68" t="s">
        <v>2</v>
      </c>
      <c r="E57" s="69">
        <v>0.77100000000000002</v>
      </c>
      <c r="F57" s="70">
        <v>0.77100000000000002</v>
      </c>
      <c r="G57" s="71">
        <v>0</v>
      </c>
      <c r="H57" s="72">
        <v>12.489200863930888</v>
      </c>
      <c r="I57" s="73">
        <v>10.087</v>
      </c>
      <c r="J57" s="116">
        <v>-0.19234223951578056</v>
      </c>
      <c r="K57" s="131">
        <v>1</v>
      </c>
      <c r="L57" s="132">
        <f t="shared" si="0"/>
        <v>2.6166018158236057</v>
      </c>
      <c r="M57" s="139">
        <f t="shared" si="1"/>
        <v>0.30260999999999999</v>
      </c>
      <c r="N57" s="135">
        <f t="shared" si="2"/>
        <v>0.60521999999999998</v>
      </c>
      <c r="O57" s="44">
        <v>525</v>
      </c>
      <c r="P57" s="74">
        <v>424</v>
      </c>
      <c r="Q57" s="116">
        <v>-0.19238095238095237</v>
      </c>
    </row>
    <row r="58" spans="1:17" x14ac:dyDescent="0.3">
      <c r="A58" s="4">
        <f t="shared" si="3"/>
        <v>40</v>
      </c>
      <c r="C58" s="22" t="s">
        <v>70</v>
      </c>
      <c r="D58" s="40" t="s">
        <v>77</v>
      </c>
      <c r="E58" s="29">
        <v>1.04</v>
      </c>
      <c r="F58" s="53">
        <v>0.74299999999999999</v>
      </c>
      <c r="G58" s="33">
        <v>-0.28557692307692312</v>
      </c>
      <c r="H58" s="49">
        <v>9.6266584387534717</v>
      </c>
      <c r="I58" s="30">
        <v>5.98</v>
      </c>
      <c r="J58" s="116">
        <v>-0.3788083333333333</v>
      </c>
      <c r="K58" s="127">
        <v>1</v>
      </c>
      <c r="L58" s="128">
        <f t="shared" si="0"/>
        <v>1.6096904441453568</v>
      </c>
      <c r="M58" s="137">
        <f t="shared" si="1"/>
        <v>0.1794</v>
      </c>
      <c r="N58" s="134">
        <f t="shared" si="2"/>
        <v>0.35880000000000001</v>
      </c>
      <c r="O58" s="45">
        <v>300</v>
      </c>
      <c r="P58" s="56">
        <v>260.834</v>
      </c>
      <c r="Q58" s="116">
        <v>-0.13055333333333333</v>
      </c>
    </row>
    <row r="59" spans="1:17" x14ac:dyDescent="0.3">
      <c r="A59" s="4">
        <f t="shared" si="3"/>
        <v>41</v>
      </c>
      <c r="C59" s="22" t="s">
        <v>49</v>
      </c>
      <c r="D59" s="12" t="s">
        <v>12</v>
      </c>
      <c r="E59" s="5">
        <v>0.6</v>
      </c>
      <c r="F59" s="52">
        <v>0.6</v>
      </c>
      <c r="G59" s="37">
        <v>0</v>
      </c>
      <c r="H59" s="48">
        <v>10.182042579450789</v>
      </c>
      <c r="I59" s="6">
        <v>9.35</v>
      </c>
      <c r="J59" s="116">
        <v>-8.1716666666666882E-2</v>
      </c>
      <c r="K59" s="129">
        <v>1</v>
      </c>
      <c r="L59" s="130">
        <f t="shared" si="0"/>
        <v>3.1166666666666667</v>
      </c>
      <c r="M59" s="138">
        <f t="shared" si="1"/>
        <v>0.28049999999999997</v>
      </c>
      <c r="N59" s="135">
        <f t="shared" si="2"/>
        <v>0.56099999999999994</v>
      </c>
      <c r="O59" s="44">
        <v>550</v>
      </c>
      <c r="P59" s="8">
        <v>505</v>
      </c>
      <c r="Q59" s="116">
        <v>-8.1818181818181818E-2</v>
      </c>
    </row>
    <row r="60" spans="1:17" x14ac:dyDescent="0.3">
      <c r="A60" s="4">
        <f t="shared" si="3"/>
        <v>42</v>
      </c>
      <c r="C60" s="22" t="s">
        <v>50</v>
      </c>
      <c r="D60" s="40" t="s">
        <v>16</v>
      </c>
      <c r="E60" s="29">
        <v>0.40200000000000002</v>
      </c>
      <c r="F60" s="114">
        <v>0.46899999999999997</v>
      </c>
      <c r="G60" s="33">
        <v>0.16666666666666652</v>
      </c>
      <c r="H60" s="49">
        <v>6.8219685282320288</v>
      </c>
      <c r="I60" s="30">
        <v>8.5939999999999994</v>
      </c>
      <c r="J60" s="33">
        <v>0.25975368611487976</v>
      </c>
      <c r="K60" s="127">
        <v>1</v>
      </c>
      <c r="L60" s="128">
        <f t="shared" si="0"/>
        <v>3.6648187633262261</v>
      </c>
      <c r="M60" s="137">
        <f t="shared" si="1"/>
        <v>0.25781999999999999</v>
      </c>
      <c r="N60" s="134">
        <f t="shared" si="2"/>
        <v>0.51563999999999999</v>
      </c>
      <c r="O60" s="45">
        <v>550</v>
      </c>
      <c r="P60" s="56">
        <v>593.81700000000001</v>
      </c>
      <c r="Q60" s="33">
        <v>7.9667272727272739E-2</v>
      </c>
    </row>
    <row r="61" spans="1:17" x14ac:dyDescent="0.3">
      <c r="A61" s="4">
        <f t="shared" si="3"/>
        <v>43</v>
      </c>
      <c r="C61" s="22" t="s">
        <v>38</v>
      </c>
      <c r="D61" s="12" t="s">
        <v>55</v>
      </c>
      <c r="E61" s="5">
        <v>0.6</v>
      </c>
      <c r="F61" s="52">
        <v>0.4</v>
      </c>
      <c r="G61" s="37">
        <v>-0.33333333333333326</v>
      </c>
      <c r="H61" s="48">
        <v>10.182042579450789</v>
      </c>
      <c r="I61" s="6">
        <v>3.2492999999999999</v>
      </c>
      <c r="J61" s="116">
        <v>-0.68087935454545467</v>
      </c>
      <c r="K61" s="129">
        <v>1</v>
      </c>
      <c r="L61" s="130">
        <f t="shared" si="0"/>
        <v>1.6246499999999999</v>
      </c>
      <c r="M61" s="138">
        <f t="shared" si="1"/>
        <v>9.7478999999999996E-2</v>
      </c>
      <c r="N61" s="135">
        <f t="shared" si="2"/>
        <v>0.19495799999999999</v>
      </c>
      <c r="O61" s="44">
        <v>550</v>
      </c>
      <c r="P61" s="8">
        <v>263.27449999999999</v>
      </c>
      <c r="Q61" s="116">
        <v>-0.5213190909090909</v>
      </c>
    </row>
    <row r="62" spans="1:17" x14ac:dyDescent="0.3">
      <c r="A62" s="4">
        <f t="shared" si="3"/>
        <v>44</v>
      </c>
      <c r="C62" s="42" t="s">
        <v>49</v>
      </c>
      <c r="D62" s="40" t="s">
        <v>11</v>
      </c>
      <c r="E62" s="29">
        <v>0.68200000000000005</v>
      </c>
      <c r="F62" s="53">
        <v>0.36599999999999999</v>
      </c>
      <c r="G62" s="33">
        <v>-0.46334310850439886</v>
      </c>
      <c r="H62" s="49">
        <v>11.047516198704106</v>
      </c>
      <c r="I62" s="30">
        <v>4.8449999999999998</v>
      </c>
      <c r="J62" s="116">
        <v>-0.56143988269794731</v>
      </c>
      <c r="K62" s="127">
        <v>1</v>
      </c>
      <c r="L62" s="128">
        <f t="shared" si="0"/>
        <v>2.6475409836065573</v>
      </c>
      <c r="M62" s="137">
        <f t="shared" si="1"/>
        <v>0.14534999999999998</v>
      </c>
      <c r="N62" s="134">
        <f t="shared" si="2"/>
        <v>0.29069999999999996</v>
      </c>
      <c r="O62" s="45">
        <v>525</v>
      </c>
      <c r="P62" s="56">
        <v>428.96199999999999</v>
      </c>
      <c r="Q62" s="116">
        <v>-0.18292952380952382</v>
      </c>
    </row>
    <row r="63" spans="1:17" x14ac:dyDescent="0.3">
      <c r="A63" s="4">
        <f t="shared" si="3"/>
        <v>45</v>
      </c>
      <c r="C63" s="42" t="s">
        <v>38</v>
      </c>
      <c r="D63" s="68" t="s">
        <v>23</v>
      </c>
      <c r="E63" s="69">
        <v>0.2</v>
      </c>
      <c r="F63" s="70">
        <v>0.2</v>
      </c>
      <c r="G63" s="71">
        <v>0</v>
      </c>
      <c r="H63" s="72">
        <v>3.2397408207343417</v>
      </c>
      <c r="I63" s="73">
        <v>1.784</v>
      </c>
      <c r="J63" s="116">
        <v>-0.44933866666666672</v>
      </c>
      <c r="K63" s="131">
        <v>0</v>
      </c>
      <c r="L63" s="132">
        <f t="shared" si="0"/>
        <v>0</v>
      </c>
      <c r="M63" s="139">
        <f t="shared" si="1"/>
        <v>5.3519999999999998E-2</v>
      </c>
      <c r="N63" s="135">
        <f t="shared" si="2"/>
        <v>0.10704</v>
      </c>
      <c r="O63" s="44">
        <v>525</v>
      </c>
      <c r="P63" s="74">
        <v>289</v>
      </c>
      <c r="Q63" s="116">
        <v>-0.44952380952380955</v>
      </c>
    </row>
    <row r="64" spans="1:17" x14ac:dyDescent="0.3">
      <c r="A64" s="4">
        <f t="shared" si="3"/>
        <v>46</v>
      </c>
      <c r="C64" s="42" t="s">
        <v>49</v>
      </c>
      <c r="D64" s="40" t="s">
        <v>9</v>
      </c>
      <c r="E64" s="29">
        <v>0.13400000000000001</v>
      </c>
      <c r="F64" s="53">
        <v>0.13400000000000001</v>
      </c>
      <c r="G64" s="33">
        <v>0</v>
      </c>
      <c r="H64" s="49">
        <v>2.1706263498920091</v>
      </c>
      <c r="I64" s="30">
        <v>25.209</v>
      </c>
      <c r="J64" s="33">
        <v>10.613698507462685</v>
      </c>
      <c r="K64" s="127">
        <v>0</v>
      </c>
      <c r="L64" s="128">
        <f t="shared" si="0"/>
        <v>0</v>
      </c>
      <c r="M64" s="137">
        <f t="shared" si="1"/>
        <v>0.75627</v>
      </c>
      <c r="N64" s="134">
        <f t="shared" si="2"/>
        <v>1.51254</v>
      </c>
      <c r="O64" s="45">
        <v>525</v>
      </c>
      <c r="P64" s="56">
        <v>6096.7659999999996</v>
      </c>
      <c r="Q64" s="33">
        <v>10.612887619047619</v>
      </c>
    </row>
    <row r="65" spans="1:17" ht="15" thickBot="1" x14ac:dyDescent="0.35">
      <c r="A65" s="4">
        <f t="shared" si="3"/>
        <v>47</v>
      </c>
      <c r="C65" s="42" t="s">
        <v>52</v>
      </c>
      <c r="D65" s="68" t="s">
        <v>78</v>
      </c>
      <c r="E65" s="69" t="s">
        <v>45</v>
      </c>
      <c r="F65" s="70">
        <v>0.39200000000000002</v>
      </c>
      <c r="G65" s="71" t="s">
        <v>45</v>
      </c>
      <c r="H65" s="72">
        <v>0</v>
      </c>
      <c r="I65" s="73">
        <v>3.363</v>
      </c>
      <c r="J65" s="71" t="s">
        <v>45</v>
      </c>
      <c r="K65" s="162">
        <v>0</v>
      </c>
      <c r="L65" s="132">
        <f t="shared" si="0"/>
        <v>0</v>
      </c>
      <c r="M65" s="139">
        <f t="shared" si="1"/>
        <v>0.10088999999999999</v>
      </c>
      <c r="N65" s="135">
        <f t="shared" si="2"/>
        <v>0.20177999999999999</v>
      </c>
      <c r="O65" s="44">
        <v>300</v>
      </c>
      <c r="P65" s="75" t="s">
        <v>45</v>
      </c>
      <c r="Q65" s="71" t="s">
        <v>45</v>
      </c>
    </row>
    <row r="66" spans="1:17" ht="15" thickBot="1" x14ac:dyDescent="0.35">
      <c r="C66" s="23"/>
      <c r="D66" s="23" t="s">
        <v>72</v>
      </c>
      <c r="E66" s="9">
        <v>205.05799999999999</v>
      </c>
      <c r="F66" s="54">
        <v>194.7</v>
      </c>
      <c r="G66" s="14">
        <v>-5.0514976250621742E-2</v>
      </c>
      <c r="H66" s="50">
        <v>3472.2273989509422</v>
      </c>
      <c r="I66" s="10">
        <v>3201.4009999999998</v>
      </c>
      <c r="J66" s="14">
        <v>-7.7997886610988276E-2</v>
      </c>
      <c r="K66" s="164">
        <f>SUM(K19:K65)</f>
        <v>63</v>
      </c>
      <c r="L66" s="163">
        <f>SUM(L19:L65)</f>
        <v>200.72128687175982</v>
      </c>
      <c r="M66" s="165">
        <f>SUM(M18:M65)</f>
        <v>96.069095999999988</v>
      </c>
      <c r="N66" s="166">
        <f>SUM(N19:N65)</f>
        <v>192.07819199999997</v>
      </c>
      <c r="O66" s="46">
        <v>570</v>
      </c>
      <c r="P66" s="11">
        <v>532.86699999999996</v>
      </c>
      <c r="Q66" s="14">
        <v>-6.5145614035087784E-2</v>
      </c>
    </row>
    <row r="67" spans="1:17" ht="15" thickBot="1" x14ac:dyDescent="0.35">
      <c r="C67" s="103"/>
      <c r="D67" s="107" t="s">
        <v>73</v>
      </c>
      <c r="E67" s="111">
        <v>182.76499999999999</v>
      </c>
      <c r="F67" s="108">
        <v>174.673</v>
      </c>
      <c r="G67" s="110">
        <v>-4.3999999999999997E-2</v>
      </c>
      <c r="H67" s="101">
        <v>3265.9</v>
      </c>
      <c r="I67" s="101">
        <v>3027.8</v>
      </c>
      <c r="J67" s="109">
        <v>-7.2999999999999995E-2</v>
      </c>
      <c r="K67" s="109"/>
      <c r="L67" s="109"/>
      <c r="M67" s="109"/>
      <c r="N67" s="109"/>
      <c r="O67" s="112">
        <v>570</v>
      </c>
      <c r="P67" s="101">
        <v>561.79999999999995</v>
      </c>
      <c r="Q67" s="110">
        <v>-1.4E-2</v>
      </c>
    </row>
    <row r="68" spans="1:17" x14ac:dyDescent="0.3">
      <c r="C68" s="78"/>
      <c r="D68" s="78"/>
      <c r="E68" s="79"/>
      <c r="F68" s="82"/>
      <c r="G68" s="83"/>
      <c r="H68" s="80"/>
      <c r="I68" s="80"/>
      <c r="J68" s="83"/>
      <c r="K68" s="83"/>
      <c r="L68" s="83"/>
      <c r="M68" s="83"/>
      <c r="N68" s="83"/>
      <c r="O68" s="81"/>
      <c r="P68" s="80"/>
      <c r="Q68" s="83"/>
    </row>
    <row r="69" spans="1:17" x14ac:dyDescent="0.3">
      <c r="C69" s="88" t="s">
        <v>60</v>
      </c>
      <c r="E69" s="79"/>
      <c r="F69" s="80"/>
      <c r="G69" s="81"/>
      <c r="H69" s="82"/>
      <c r="I69" s="80"/>
      <c r="J69" s="80"/>
      <c r="K69" s="80"/>
      <c r="L69" s="80"/>
      <c r="M69" s="80"/>
      <c r="N69" s="80"/>
      <c r="O69" s="83"/>
      <c r="P69" s="83"/>
      <c r="Q69" s="83"/>
    </row>
    <row r="70" spans="1:17" x14ac:dyDescent="0.3">
      <c r="C70" s="157" t="s">
        <v>61</v>
      </c>
      <c r="E70" s="24"/>
      <c r="G70" s="26">
        <f>(I66-3507)/3507</f>
        <v>-8.7139720558882278E-2</v>
      </c>
    </row>
    <row r="71" spans="1:17" x14ac:dyDescent="0.3">
      <c r="C71" s="4" t="s">
        <v>62</v>
      </c>
      <c r="E71" s="24"/>
      <c r="F71" s="25"/>
      <c r="G71" s="26"/>
    </row>
    <row r="72" spans="1:17" x14ac:dyDescent="0.3">
      <c r="C72" s="4" t="s">
        <v>63</v>
      </c>
    </row>
    <row r="73" spans="1:17" x14ac:dyDescent="0.3">
      <c r="C73" s="4" t="s">
        <v>58</v>
      </c>
    </row>
    <row r="74" spans="1:17" x14ac:dyDescent="0.3">
      <c r="C74" s="4" t="s">
        <v>64</v>
      </c>
    </row>
    <row r="75" spans="1:17" x14ac:dyDescent="0.3">
      <c r="C75" s="4" t="s">
        <v>65</v>
      </c>
    </row>
    <row r="76" spans="1:17" x14ac:dyDescent="0.3">
      <c r="C76" s="4" t="s">
        <v>71</v>
      </c>
    </row>
    <row r="77" spans="1:17" ht="15" thickBot="1" x14ac:dyDescent="0.35"/>
    <row r="78" spans="1:17" ht="15" thickBot="1" x14ac:dyDescent="0.35">
      <c r="C78" s="119" t="s">
        <v>94</v>
      </c>
      <c r="D78" s="120"/>
      <c r="E78" s="120"/>
      <c r="F78" s="158"/>
      <c r="G78" s="158"/>
      <c r="H78" s="158"/>
      <c r="I78" s="158"/>
      <c r="J78" s="147"/>
    </row>
    <row r="79" spans="1:17" ht="15" thickBot="1" x14ac:dyDescent="0.35">
      <c r="C79" s="123"/>
      <c r="D79" s="123"/>
      <c r="E79" s="123"/>
      <c r="F79" s="148"/>
    </row>
    <row r="80" spans="1:17" ht="15" thickBot="1" x14ac:dyDescent="0.35">
      <c r="C80" s="119" t="s">
        <v>86</v>
      </c>
      <c r="D80" s="120"/>
      <c r="E80" s="120"/>
      <c r="F80" s="147"/>
    </row>
    <row r="81" spans="3:8" x14ac:dyDescent="0.3">
      <c r="C81" s="124" t="s">
        <v>84</v>
      </c>
      <c r="D81" s="123"/>
      <c r="E81" s="123"/>
    </row>
    <row r="82" spans="3:8" x14ac:dyDescent="0.3">
      <c r="C82" s="124" t="s">
        <v>93</v>
      </c>
      <c r="D82" s="123"/>
      <c r="E82" s="123"/>
    </row>
    <row r="83" spans="3:8" ht="15" thickBot="1" x14ac:dyDescent="0.35">
      <c r="C83" s="124"/>
      <c r="D83" s="123"/>
      <c r="E83" s="123"/>
    </row>
    <row r="84" spans="3:8" ht="15" thickBot="1" x14ac:dyDescent="0.35">
      <c r="C84" s="149" t="s">
        <v>89</v>
      </c>
      <c r="D84" s="120"/>
      <c r="E84" s="121"/>
    </row>
    <row r="85" spans="3:8" x14ac:dyDescent="0.3">
      <c r="C85" s="145" t="s">
        <v>91</v>
      </c>
    </row>
    <row r="86" spans="3:8" x14ac:dyDescent="0.3">
      <c r="C86" s="122" t="s">
        <v>90</v>
      </c>
    </row>
    <row r="87" spans="3:8" x14ac:dyDescent="0.3">
      <c r="C87" s="122" t="s">
        <v>88</v>
      </c>
    </row>
    <row r="88" spans="3:8" x14ac:dyDescent="0.3">
      <c r="C88" s="4" t="s">
        <v>87</v>
      </c>
    </row>
    <row r="89" spans="3:8" x14ac:dyDescent="0.3">
      <c r="C89" s="145" t="s">
        <v>92</v>
      </c>
    </row>
    <row r="90" spans="3:8" x14ac:dyDescent="0.3">
      <c r="C90" s="146" t="s">
        <v>85</v>
      </c>
    </row>
    <row r="92" spans="3:8" x14ac:dyDescent="0.3">
      <c r="C92" s="2" t="s">
        <v>83</v>
      </c>
      <c r="D92" s="2"/>
      <c r="E92" s="2"/>
      <c r="F92" s="2"/>
      <c r="G92" s="2"/>
      <c r="H92" s="2"/>
    </row>
  </sheetData>
  <mergeCells count="3">
    <mergeCell ref="E17:G17"/>
    <mergeCell ref="H17:J17"/>
    <mergeCell ref="O17:Q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Version 1-Sort by Division</vt:lpstr>
      <vt:lpstr>Version 2-Sort by Division</vt:lpstr>
      <vt:lpstr>Ver2-Sort by Eff %</vt:lpstr>
      <vt:lpstr>Ver2-Sort by FTES</vt:lpstr>
      <vt:lpstr>Ver2-Sort by FTES %</vt:lpstr>
      <vt:lpstr>Ver2-Sort by FTEF</vt:lpstr>
      <vt:lpstr>What if - Reduction</vt:lpstr>
      <vt:lpstr>What if - Addition</vt:lpstr>
      <vt:lpstr>'Version 1-Sort by Division'!Print_Area</vt:lpstr>
      <vt:lpstr>'Version 2-Sort by Division'!Print_Area</vt:lpstr>
    </vt:vector>
  </TitlesOfParts>
  <Company>wvmccd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Peck</dc:creator>
  <cp:lastModifiedBy>Clement</cp:lastModifiedBy>
  <cp:lastPrinted>2012-09-20T00:21:39Z</cp:lastPrinted>
  <dcterms:created xsi:type="dcterms:W3CDTF">2012-09-12T15:48:58Z</dcterms:created>
  <dcterms:modified xsi:type="dcterms:W3CDTF">2012-10-02T06:53:55Z</dcterms:modified>
</cp:coreProperties>
</file>