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17895" windowHeight="122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Sheet1!$A$1:$J$27</definedName>
  </definedNames>
  <calcPr calcId="145621"/>
</workbook>
</file>

<file path=xl/calcChain.xml><?xml version="1.0" encoding="utf-8"?>
<calcChain xmlns="http://schemas.openxmlformats.org/spreadsheetml/2006/main">
  <c r="B9" i="1" l="1"/>
  <c r="F20" i="1" l="1"/>
  <c r="F19" i="1"/>
  <c r="F18" i="1"/>
  <c r="F17" i="1"/>
  <c r="F16" i="1"/>
  <c r="F15" i="1"/>
  <c r="F14" i="1"/>
  <c r="F13" i="1"/>
  <c r="F12" i="1"/>
  <c r="F11" i="1"/>
  <c r="F10" i="1"/>
  <c r="F9" i="1"/>
  <c r="F8" i="1"/>
  <c r="F23" i="1"/>
  <c r="F22" i="1"/>
  <c r="G22" i="1" s="1"/>
  <c r="G19" i="1"/>
  <c r="G17" i="1"/>
  <c r="G20" i="1"/>
  <c r="G13" i="1"/>
  <c r="G11" i="1"/>
  <c r="G9" i="1"/>
  <c r="G18" i="1"/>
  <c r="G16" i="1"/>
  <c r="G12" i="1"/>
  <c r="G10" i="1"/>
  <c r="G8" i="1"/>
  <c r="G23" i="1"/>
  <c r="E14" i="1"/>
  <c r="G14" i="1" s="1"/>
  <c r="B15" i="1"/>
  <c r="B20" i="1" s="1"/>
  <c r="B21" i="1" s="1"/>
  <c r="B8" i="1"/>
  <c r="B10" i="1" s="1"/>
  <c r="B17" i="1" s="1"/>
  <c r="F24" i="1" l="1"/>
  <c r="G24" i="1" s="1"/>
  <c r="G15" i="1"/>
  <c r="B23" i="1"/>
  <c r="H11" i="1" s="1"/>
  <c r="H14" i="1"/>
  <c r="H23" i="1"/>
  <c r="H18" i="1" l="1"/>
  <c r="J18" i="1" s="1"/>
  <c r="I18" i="1"/>
  <c r="J11" i="1"/>
  <c r="I11" i="1"/>
  <c r="J23" i="1"/>
  <c r="I23" i="1"/>
  <c r="J14" i="1"/>
  <c r="I14" i="1"/>
  <c r="H22" i="1"/>
  <c r="H19" i="1"/>
  <c r="H17" i="1"/>
  <c r="H15" i="1"/>
  <c r="H12" i="1"/>
  <c r="H10" i="1"/>
  <c r="H8" i="1"/>
  <c r="H24" i="1"/>
  <c r="H20" i="1"/>
  <c r="H16" i="1"/>
  <c r="H13" i="1"/>
  <c r="H9" i="1"/>
  <c r="J13" i="1" l="1"/>
  <c r="I13" i="1"/>
  <c r="J20" i="1"/>
  <c r="I20" i="1"/>
  <c r="J8" i="1"/>
  <c r="I8" i="1"/>
  <c r="J12" i="1"/>
  <c r="I12" i="1"/>
  <c r="J17" i="1"/>
  <c r="I17" i="1"/>
  <c r="J22" i="1"/>
  <c r="I22" i="1"/>
  <c r="J9" i="1"/>
  <c r="I9" i="1"/>
  <c r="J16" i="1"/>
  <c r="I16" i="1"/>
  <c r="J24" i="1"/>
  <c r="I24" i="1"/>
  <c r="J10" i="1"/>
  <c r="I10" i="1"/>
  <c r="J15" i="1"/>
  <c r="I15" i="1"/>
  <c r="J19" i="1"/>
  <c r="I19" i="1"/>
</calcChain>
</file>

<file path=xl/sharedStrings.xml><?xml version="1.0" encoding="utf-8"?>
<sst xmlns="http://schemas.openxmlformats.org/spreadsheetml/2006/main" count="42" uniqueCount="41">
  <si>
    <t>California Community College Chancellor's Office</t>
  </si>
  <si>
    <t>COLA, CDCP Increase, and Base Allocation Increase Projection</t>
  </si>
  <si>
    <t>2015-16 May Revision</t>
  </si>
  <si>
    <t>Entitlement</t>
  </si>
  <si>
    <t>Base Workload</t>
  </si>
  <si>
    <t>Basic Allocation</t>
  </si>
  <si>
    <t>Total Entitlement</t>
  </si>
  <si>
    <t>MR Growth</t>
  </si>
  <si>
    <t>MR Restoration</t>
  </si>
  <si>
    <t>MR COLA</t>
  </si>
  <si>
    <t>MR CDCP Increase</t>
  </si>
  <si>
    <t>Rural Increase</t>
  </si>
  <si>
    <t>Net Entitlement</t>
  </si>
  <si>
    <t>Base Increase</t>
  </si>
  <si>
    <t>Net Increase</t>
  </si>
  <si>
    <t>2014-15 P1</t>
  </si>
  <si>
    <t>Total Increase</t>
  </si>
  <si>
    <t>Single Large</t>
  </si>
  <si>
    <t>Single Medium</t>
  </si>
  <si>
    <t>Single Small</t>
  </si>
  <si>
    <t>Multi Large</t>
  </si>
  <si>
    <t>Multi Medium</t>
  </si>
  <si>
    <t>Multi Small</t>
  </si>
  <si>
    <t>State Centers</t>
  </si>
  <si>
    <t>Center Large</t>
  </si>
  <si>
    <t>Center Medium Large</t>
  </si>
  <si>
    <t>Center Medium</t>
  </si>
  <si>
    <t>Center Medium Small</t>
  </si>
  <si>
    <t>Center Small</t>
  </si>
  <si>
    <t>Rural</t>
  </si>
  <si>
    <t>Credit</t>
  </si>
  <si>
    <t>Noncredit</t>
  </si>
  <si>
    <t>CDCD Noncredit</t>
  </si>
  <si>
    <t>Increase from
2014-15 P1</t>
  </si>
  <si>
    <t>Community Supported</t>
  </si>
  <si>
    <t>2015-16 Baseline: includes the 1.02% COLA, the CDCP increase, and the Rural increase.</t>
  </si>
  <si>
    <t>2015-16 May Revision: includes the 4.65% estimated increase from the $266.7m, less the $6m used for the Rural increase.</t>
  </si>
  <si>
    <t>2015-16
Baseline</t>
  </si>
  <si>
    <t>2015-16
May Revision</t>
  </si>
  <si>
    <t>Increase from 
2015-16 Baseline</t>
  </si>
  <si>
    <t>General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</si>
</sst>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0">
    <xf numFmtId="0" fontId="0" fillId="0" borderId="0" xfId="0" applyFont="1" applyAlignment="1"/>
    <xf numFmtId="164" fontId="0" fillId="0" borderId="0" xfId="0" applyNumberFormat="1" applyFont="1"/>
    <xf numFmtId="164" fontId="0" fillId="0" borderId="0" xfId="0" applyNumberFormat="1" applyFont="1" applyAlignment="1">
      <alignment horizontal="left"/>
    </xf>
    <xf numFmtId="164" fontId="0" fillId="0" borderId="2" xfId="0" applyNumberFormat="1" applyFont="1" applyBorder="1"/>
    <xf numFmtId="10" fontId="0" fillId="0" borderId="0" xfId="0" applyNumberFormat="1" applyFont="1"/>
    <xf numFmtId="164" fontId="0" fillId="0" borderId="0" xfId="0" applyNumberFormat="1" applyFont="1" applyAlignment="1"/>
    <xf numFmtId="43" fontId="0" fillId="0" borderId="0" xfId="0" applyNumberFormat="1" applyFont="1"/>
    <xf numFmtId="164" fontId="2" fillId="0" borderId="0" xfId="0" applyNumberFormat="1" applyFont="1" applyAlignment="1">
      <alignment horizontal="center"/>
    </xf>
    <xf numFmtId="0" fontId="0" fillId="0" borderId="0" xfId="0" applyFont="1"/>
    <xf numFmtId="164" fontId="0" fillId="0" borderId="0" xfId="0" applyNumberFormat="1" applyFont="1" applyFill="1"/>
    <xf numFmtId="164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43" fontId="0" fillId="0" borderId="0" xfId="0" applyNumberFormat="1" applyFont="1" applyAlignment="1"/>
    <xf numFmtId="43" fontId="3" fillId="0" borderId="3" xfId="0" applyNumberFormat="1" applyFont="1" applyFill="1" applyBorder="1" applyAlignment="1">
      <alignment horizontal="center" wrapText="1"/>
    </xf>
    <xf numFmtId="164" fontId="5" fillId="0" borderId="0" xfId="0" applyNumberFormat="1" applyFont="1"/>
    <xf numFmtId="164" fontId="4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workbookViewId="0">
      <selection activeCell="A3" sqref="A3:J3"/>
    </sheetView>
  </sheetViews>
  <sheetFormatPr defaultColWidth="17.28515625" defaultRowHeight="12.75" x14ac:dyDescent="0.2"/>
  <cols>
    <col min="1" max="1" width="20.28515625" customWidth="1"/>
    <col min="2" max="2" width="13.7109375" customWidth="1"/>
    <col min="3" max="3" width="1.140625" customWidth="1"/>
    <col min="4" max="4" width="20.42578125" customWidth="1"/>
    <col min="5" max="10" width="13.7109375" customWidth="1"/>
    <col min="11" max="17" width="9.140625" customWidth="1"/>
  </cols>
  <sheetData>
    <row r="1" spans="1:17" ht="15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"/>
      <c r="L1" s="1"/>
      <c r="M1" s="1"/>
      <c r="N1" s="1"/>
      <c r="O1" s="1"/>
      <c r="P1" s="1"/>
      <c r="Q1" s="1"/>
    </row>
    <row r="2" spans="1:17" ht="15.75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"/>
      <c r="L2" s="1"/>
      <c r="M2" s="1"/>
      <c r="N2" s="1"/>
      <c r="O2" s="1"/>
      <c r="P2" s="1"/>
      <c r="Q2" s="1"/>
    </row>
    <row r="3" spans="1:17" ht="15.75" x14ac:dyDescent="0.2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"/>
      <c r="L3" s="1"/>
      <c r="M3" s="1"/>
      <c r="N3" s="1"/>
      <c r="O3" s="1"/>
      <c r="P3" s="1"/>
      <c r="Q3" s="1"/>
    </row>
    <row r="4" spans="1:17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51" x14ac:dyDescent="0.2">
      <c r="A6" s="9"/>
      <c r="B6" s="10" t="s">
        <v>3</v>
      </c>
      <c r="C6" s="9"/>
      <c r="D6" s="11"/>
      <c r="E6" s="10" t="s">
        <v>15</v>
      </c>
      <c r="F6" s="12" t="s">
        <v>37</v>
      </c>
      <c r="G6" s="12" t="s">
        <v>33</v>
      </c>
      <c r="H6" s="15" t="s">
        <v>38</v>
      </c>
      <c r="I6" s="13" t="s">
        <v>39</v>
      </c>
      <c r="J6" s="13" t="s">
        <v>16</v>
      </c>
      <c r="K6" s="1"/>
      <c r="L6" s="1"/>
      <c r="M6" s="1"/>
      <c r="N6" s="1"/>
      <c r="O6" s="1"/>
      <c r="P6" s="1"/>
      <c r="Q6" s="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2" t="s">
        <v>4</v>
      </c>
      <c r="B8" s="1">
        <f>5070364552-72015486+46868679+39759671+139260435</f>
        <v>5224237851</v>
      </c>
      <c r="C8" s="1"/>
      <c r="D8" s="1" t="s">
        <v>17</v>
      </c>
      <c r="E8" s="1">
        <v>5622823</v>
      </c>
      <c r="F8" s="1">
        <f t="shared" ref="F8:F19" si="0">E8*1.0102</f>
        <v>5680175.7945999997</v>
      </c>
      <c r="G8" s="1">
        <f t="shared" ref="G8:G20" si="1">F8-E8</f>
        <v>57352.794599999674</v>
      </c>
      <c r="H8" s="1">
        <f t="shared" ref="H8:H20" si="2">F8+(F8*B$23)</f>
        <v>5944431.4161765883</v>
      </c>
      <c r="I8" s="1">
        <f t="shared" ref="I8:I20" si="3">H8-F8</f>
        <v>264255.6215765886</v>
      </c>
      <c r="J8" s="1">
        <f t="shared" ref="J8:J20" si="4">H8-E8</f>
        <v>321608.41617658827</v>
      </c>
      <c r="K8" s="1"/>
      <c r="L8" s="1"/>
      <c r="M8" s="1"/>
      <c r="N8" s="1"/>
      <c r="O8" s="1"/>
      <c r="P8" s="1"/>
      <c r="Q8" s="1"/>
    </row>
    <row r="9" spans="1:17" x14ac:dyDescent="0.2">
      <c r="A9" s="2" t="s">
        <v>5</v>
      </c>
      <c r="B9" s="1">
        <f>515612886+562283+4780</f>
        <v>516179949</v>
      </c>
      <c r="C9" s="1"/>
      <c r="D9" s="1" t="s">
        <v>18</v>
      </c>
      <c r="E9" s="1">
        <v>4498258</v>
      </c>
      <c r="F9" s="1">
        <f t="shared" si="0"/>
        <v>4544140.2315999996</v>
      </c>
      <c r="G9" s="1">
        <f t="shared" si="1"/>
        <v>45882.231599999592</v>
      </c>
      <c r="H9" s="1">
        <f t="shared" si="2"/>
        <v>4755544.7100624843</v>
      </c>
      <c r="I9" s="1">
        <f t="shared" si="3"/>
        <v>211404.47846248467</v>
      </c>
      <c r="J9" s="1">
        <f t="shared" si="4"/>
        <v>257286.71006248426</v>
      </c>
      <c r="K9" s="1"/>
      <c r="L9" s="1"/>
      <c r="M9" s="1"/>
      <c r="N9" s="1"/>
      <c r="O9" s="1"/>
      <c r="P9" s="1"/>
      <c r="Q9" s="1"/>
    </row>
    <row r="10" spans="1:17" x14ac:dyDescent="0.2">
      <c r="A10" s="1" t="s">
        <v>6</v>
      </c>
      <c r="B10" s="3">
        <f>SUM(B8:B9)</f>
        <v>5740417800</v>
      </c>
      <c r="C10" s="1"/>
      <c r="D10" s="1" t="s">
        <v>19</v>
      </c>
      <c r="E10" s="1">
        <v>3373694</v>
      </c>
      <c r="F10" s="1">
        <f t="shared" si="0"/>
        <v>3408105.6787999999</v>
      </c>
      <c r="G10" s="1">
        <f t="shared" si="1"/>
        <v>34411.678799999878</v>
      </c>
      <c r="H10" s="1">
        <f t="shared" si="2"/>
        <v>3566659.0611453461</v>
      </c>
      <c r="I10" s="1">
        <f t="shared" si="3"/>
        <v>158553.38234534627</v>
      </c>
      <c r="J10" s="1">
        <f t="shared" si="4"/>
        <v>192965.06114534615</v>
      </c>
      <c r="K10" s="1"/>
      <c r="L10" s="1"/>
      <c r="M10" s="1"/>
      <c r="N10" s="1"/>
      <c r="O10" s="1"/>
      <c r="P10" s="1"/>
      <c r="Q10" s="1"/>
    </row>
    <row r="11" spans="1:17" x14ac:dyDescent="0.2">
      <c r="A11" s="2" t="s">
        <v>7</v>
      </c>
      <c r="B11" s="1">
        <v>156457000</v>
      </c>
      <c r="C11" s="1"/>
      <c r="D11" s="1" t="s">
        <v>20</v>
      </c>
      <c r="E11" s="1">
        <v>4498258</v>
      </c>
      <c r="F11" s="1">
        <f t="shared" si="0"/>
        <v>4544140.2315999996</v>
      </c>
      <c r="G11" s="1">
        <f t="shared" si="1"/>
        <v>45882.231599999592</v>
      </c>
      <c r="H11" s="1">
        <f t="shared" si="2"/>
        <v>4755544.7100624843</v>
      </c>
      <c r="I11" s="1">
        <f t="shared" si="3"/>
        <v>211404.47846248467</v>
      </c>
      <c r="J11" s="1">
        <f t="shared" si="4"/>
        <v>257286.71006248426</v>
      </c>
      <c r="K11" s="1"/>
      <c r="L11" s="1"/>
      <c r="M11" s="1"/>
      <c r="N11" s="1"/>
      <c r="O11" s="1"/>
      <c r="P11" s="1"/>
      <c r="Q11" s="1"/>
    </row>
    <row r="12" spans="1:17" x14ac:dyDescent="0.2">
      <c r="A12" s="2" t="s">
        <v>8</v>
      </c>
      <c r="B12" s="1">
        <v>41884343.173064798</v>
      </c>
      <c r="C12" s="1"/>
      <c r="D12" s="1" t="s">
        <v>21</v>
      </c>
      <c r="E12" s="1">
        <v>3935976</v>
      </c>
      <c r="F12" s="1">
        <f t="shared" si="0"/>
        <v>3976122.9551999997</v>
      </c>
      <c r="G12" s="1">
        <f t="shared" si="1"/>
        <v>40146.955199999735</v>
      </c>
      <c r="H12" s="1">
        <f t="shared" si="2"/>
        <v>4161101.885603915</v>
      </c>
      <c r="I12" s="1">
        <f t="shared" si="3"/>
        <v>184978.93040391523</v>
      </c>
      <c r="J12" s="1">
        <f t="shared" si="4"/>
        <v>225125.88560391497</v>
      </c>
      <c r="K12" s="1"/>
      <c r="L12" s="1"/>
      <c r="M12" s="1"/>
      <c r="N12" s="1"/>
      <c r="O12" s="1"/>
      <c r="P12" s="1"/>
      <c r="Q12" s="1"/>
    </row>
    <row r="13" spans="1:17" x14ac:dyDescent="0.2">
      <c r="A13" s="2" t="s">
        <v>9</v>
      </c>
      <c r="B13" s="1">
        <v>61022000</v>
      </c>
      <c r="C13" s="1"/>
      <c r="D13" s="1" t="s">
        <v>22</v>
      </c>
      <c r="E13" s="1">
        <v>3373694</v>
      </c>
      <c r="F13" s="1">
        <f t="shared" si="0"/>
        <v>3408105.6787999999</v>
      </c>
      <c r="G13" s="1">
        <f t="shared" si="1"/>
        <v>34411.678799999878</v>
      </c>
      <c r="H13" s="1">
        <f t="shared" si="2"/>
        <v>3566659.0611453461</v>
      </c>
      <c r="I13" s="1">
        <f t="shared" si="3"/>
        <v>158553.38234534627</v>
      </c>
      <c r="J13" s="1">
        <f t="shared" si="4"/>
        <v>192965.06114534615</v>
      </c>
      <c r="K13" s="1"/>
      <c r="L13" s="1"/>
      <c r="M13" s="1"/>
      <c r="N13" s="1"/>
      <c r="O13" s="1"/>
      <c r="P13" s="1"/>
      <c r="Q13" s="1"/>
    </row>
    <row r="14" spans="1:17" x14ac:dyDescent="0.2">
      <c r="A14" s="2" t="s">
        <v>10</v>
      </c>
      <c r="B14" s="1">
        <v>49522936</v>
      </c>
      <c r="C14" s="1"/>
      <c r="D14" s="1" t="s">
        <v>23</v>
      </c>
      <c r="E14" s="1">
        <f>E15</f>
        <v>1124565</v>
      </c>
      <c r="F14" s="1">
        <f t="shared" si="0"/>
        <v>1136035.5630000001</v>
      </c>
      <c r="G14" s="1">
        <f t="shared" si="1"/>
        <v>11470.563000000082</v>
      </c>
      <c r="H14" s="1">
        <f t="shared" si="2"/>
        <v>1188886.7061141043</v>
      </c>
      <c r="I14" s="1">
        <f t="shared" si="3"/>
        <v>52851.143114104168</v>
      </c>
      <c r="J14" s="1">
        <f t="shared" si="4"/>
        <v>64321.70611410425</v>
      </c>
      <c r="K14" s="1"/>
      <c r="L14" s="1"/>
      <c r="M14" s="1"/>
      <c r="N14" s="1"/>
      <c r="O14" s="1"/>
      <c r="P14" s="1"/>
      <c r="Q14" s="1"/>
    </row>
    <row r="15" spans="1:17" x14ac:dyDescent="0.2">
      <c r="A15" s="2" t="s">
        <v>11</v>
      </c>
      <c r="B15" s="1">
        <f>E20*11</f>
        <v>6185102</v>
      </c>
      <c r="C15" s="1"/>
      <c r="D15" s="1" t="s">
        <v>24</v>
      </c>
      <c r="E15" s="1">
        <v>1124565</v>
      </c>
      <c r="F15" s="1">
        <f t="shared" si="0"/>
        <v>1136035.5630000001</v>
      </c>
      <c r="G15" s="1">
        <f t="shared" si="1"/>
        <v>11470.563000000082</v>
      </c>
      <c r="H15" s="1">
        <f t="shared" si="2"/>
        <v>1188886.7061141043</v>
      </c>
      <c r="I15" s="1">
        <f t="shared" si="3"/>
        <v>52851.143114104168</v>
      </c>
      <c r="J15" s="1">
        <f t="shared" si="4"/>
        <v>64321.70611410425</v>
      </c>
      <c r="K15" s="1"/>
      <c r="L15" s="1"/>
      <c r="M15" s="1"/>
      <c r="N15" s="1"/>
      <c r="O15" s="1"/>
      <c r="P15" s="1"/>
      <c r="Q15" s="1"/>
    </row>
    <row r="16" spans="1:17" x14ac:dyDescent="0.2">
      <c r="A16" s="2" t="s">
        <v>34</v>
      </c>
      <c r="B16" s="5">
        <v>-455892217</v>
      </c>
      <c r="C16" s="1"/>
      <c r="D16" s="1" t="s">
        <v>25</v>
      </c>
      <c r="E16" s="1">
        <v>843423</v>
      </c>
      <c r="F16" s="1">
        <f t="shared" si="0"/>
        <v>852025.91460000002</v>
      </c>
      <c r="G16" s="1">
        <f t="shared" si="1"/>
        <v>8602.9146000000183</v>
      </c>
      <c r="H16" s="1">
        <f t="shared" si="2"/>
        <v>891664.23668785358</v>
      </c>
      <c r="I16" s="1">
        <f t="shared" si="3"/>
        <v>39638.322087853565</v>
      </c>
      <c r="J16" s="1">
        <f t="shared" si="4"/>
        <v>48241.236687853583</v>
      </c>
      <c r="K16" s="1"/>
      <c r="L16" s="1"/>
      <c r="M16" s="1"/>
      <c r="N16" s="1"/>
      <c r="O16" s="1"/>
      <c r="P16" s="1"/>
      <c r="Q16" s="1"/>
    </row>
    <row r="17" spans="1:17" x14ac:dyDescent="0.2">
      <c r="A17" s="1" t="s">
        <v>12</v>
      </c>
      <c r="B17" s="3">
        <f>SUM(B10:B16)</f>
        <v>5599596964.1730652</v>
      </c>
      <c r="C17" s="1"/>
      <c r="D17" s="1" t="s">
        <v>26</v>
      </c>
      <c r="E17" s="1">
        <v>562282</v>
      </c>
      <c r="F17" s="1">
        <f t="shared" si="0"/>
        <v>568017.27639999997</v>
      </c>
      <c r="G17" s="1">
        <f t="shared" si="1"/>
        <v>5735.2763999999734</v>
      </c>
      <c r="H17" s="1">
        <f t="shared" si="2"/>
        <v>594442.82445856906</v>
      </c>
      <c r="I17" s="1">
        <f t="shared" si="3"/>
        <v>26425.548058569082</v>
      </c>
      <c r="J17" s="1">
        <f t="shared" si="4"/>
        <v>32160.824458569055</v>
      </c>
      <c r="K17" s="1"/>
      <c r="L17" s="1"/>
      <c r="M17" s="1"/>
      <c r="N17" s="1"/>
      <c r="O17" s="1"/>
      <c r="P17" s="1"/>
      <c r="Q17" s="1"/>
    </row>
    <row r="18" spans="1:17" x14ac:dyDescent="0.2">
      <c r="A18" s="1"/>
      <c r="B18" s="6"/>
      <c r="C18" s="1"/>
      <c r="D18" s="1" t="s">
        <v>27</v>
      </c>
      <c r="E18" s="1">
        <v>281141</v>
      </c>
      <c r="F18" s="1">
        <f t="shared" si="0"/>
        <v>284008.63819999999</v>
      </c>
      <c r="G18" s="1">
        <f t="shared" si="1"/>
        <v>2867.6381999999867</v>
      </c>
      <c r="H18" s="1">
        <f t="shared" si="2"/>
        <v>297221.41222928453</v>
      </c>
      <c r="I18" s="1">
        <f t="shared" si="3"/>
        <v>13212.774029284541</v>
      </c>
      <c r="J18" s="1">
        <f t="shared" si="4"/>
        <v>16080.412229284528</v>
      </c>
      <c r="K18" s="1"/>
      <c r="L18" s="1"/>
      <c r="M18" s="1"/>
      <c r="N18" s="1"/>
      <c r="O18" s="1"/>
      <c r="P18" s="1"/>
      <c r="Q18" s="1"/>
    </row>
    <row r="19" spans="1:17" x14ac:dyDescent="0.2">
      <c r="A19" s="2" t="s">
        <v>13</v>
      </c>
      <c r="B19" s="1">
        <v>266692000</v>
      </c>
      <c r="C19" s="1"/>
      <c r="D19" s="1" t="s">
        <v>28</v>
      </c>
      <c r="E19" s="1">
        <v>140571</v>
      </c>
      <c r="F19" s="1">
        <f t="shared" si="0"/>
        <v>142004.8242</v>
      </c>
      <c r="G19" s="1">
        <f t="shared" si="1"/>
        <v>1433.8242000000027</v>
      </c>
      <c r="H19" s="1">
        <f t="shared" si="2"/>
        <v>148611.23471312528</v>
      </c>
      <c r="I19" s="1">
        <f t="shared" si="3"/>
        <v>6606.4105131252727</v>
      </c>
      <c r="J19" s="1">
        <f t="shared" si="4"/>
        <v>8040.2347131252754</v>
      </c>
      <c r="K19" s="1"/>
      <c r="L19" s="1"/>
      <c r="M19" s="1"/>
      <c r="N19" s="1"/>
      <c r="O19" s="1"/>
      <c r="P19" s="1"/>
      <c r="Q19" s="1"/>
    </row>
    <row r="20" spans="1:17" x14ac:dyDescent="0.2">
      <c r="A20" s="2" t="s">
        <v>11</v>
      </c>
      <c r="B20" s="1">
        <f>-B15</f>
        <v>-6185102</v>
      </c>
      <c r="C20" s="1"/>
      <c r="D20" s="1" t="s">
        <v>29</v>
      </c>
      <c r="E20" s="1">
        <v>562282</v>
      </c>
      <c r="F20" s="1">
        <f>F15</f>
        <v>1136035.5630000001</v>
      </c>
      <c r="G20" s="1">
        <f t="shared" si="1"/>
        <v>573753.56300000008</v>
      </c>
      <c r="H20" s="1">
        <f t="shared" si="2"/>
        <v>1188886.7061141043</v>
      </c>
      <c r="I20" s="1">
        <f t="shared" si="3"/>
        <v>52851.143114104168</v>
      </c>
      <c r="J20" s="1">
        <f t="shared" si="4"/>
        <v>626604.70611410425</v>
      </c>
      <c r="K20" s="1"/>
      <c r="L20" s="1"/>
      <c r="M20" s="1"/>
      <c r="N20" s="1"/>
      <c r="O20" s="1"/>
      <c r="P20" s="1"/>
      <c r="Q20" s="1"/>
    </row>
    <row r="21" spans="1:17" x14ac:dyDescent="0.2">
      <c r="A21" s="1" t="s">
        <v>14</v>
      </c>
      <c r="B21" s="3">
        <f>SUM(B19:B20)</f>
        <v>260506898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">
      <c r="A22" s="1"/>
      <c r="B22" s="1"/>
      <c r="C22" s="1"/>
      <c r="D22" s="1" t="s">
        <v>30</v>
      </c>
      <c r="E22" s="6">
        <v>4675.9030430000003</v>
      </c>
      <c r="F22" s="6">
        <f>E22*1.0102</f>
        <v>4723.5972540386001</v>
      </c>
      <c r="G22" s="19">
        <f>F22-E22</f>
        <v>47.69421103859986</v>
      </c>
      <c r="H22" s="19">
        <f>F22+(F22*B$23)</f>
        <v>4943.3505105540244</v>
      </c>
      <c r="I22" s="19">
        <f>H22-F22</f>
        <v>219.75325651542425</v>
      </c>
      <c r="J22" s="19">
        <f>H22-E22</f>
        <v>267.44746755402412</v>
      </c>
      <c r="K22" s="1"/>
      <c r="L22" s="1"/>
      <c r="M22" s="1"/>
      <c r="N22" s="1"/>
      <c r="O22" s="1"/>
      <c r="P22" s="1"/>
      <c r="Q22" s="1"/>
    </row>
    <row r="23" spans="1:17" x14ac:dyDescent="0.2">
      <c r="A23" s="16" t="s">
        <v>40</v>
      </c>
      <c r="B23" s="4">
        <f>B21/B17</f>
        <v>4.6522437180167846E-2</v>
      </c>
      <c r="C23" s="1"/>
      <c r="D23" s="1" t="s">
        <v>31</v>
      </c>
      <c r="E23" s="6">
        <v>2811.7520930000001</v>
      </c>
      <c r="F23" s="6">
        <f>E23*1.0102</f>
        <v>2840.4319643486001</v>
      </c>
      <c r="G23" s="19">
        <f>F23-E23</f>
        <v>28.679871348600045</v>
      </c>
      <c r="H23" s="19">
        <f>F23+(F23*B$23)</f>
        <v>2972.5757819745486</v>
      </c>
      <c r="I23" s="19">
        <f>H23-F23</f>
        <v>132.14381762594849</v>
      </c>
      <c r="J23" s="19">
        <f>H23-E23</f>
        <v>160.82368897454853</v>
      </c>
      <c r="K23" s="1"/>
      <c r="L23" s="1"/>
      <c r="M23" s="1"/>
      <c r="N23" s="1"/>
      <c r="O23" s="1"/>
      <c r="P23" s="1"/>
      <c r="Q23" s="1"/>
    </row>
    <row r="24" spans="1:17" x14ac:dyDescent="0.2">
      <c r="A24" s="1"/>
      <c r="B24" s="4"/>
      <c r="C24" s="1"/>
      <c r="D24" s="1" t="s">
        <v>32</v>
      </c>
      <c r="E24" s="6">
        <v>3310.7149549999999</v>
      </c>
      <c r="F24" s="6">
        <f>F22</f>
        <v>4723.5972540386001</v>
      </c>
      <c r="G24" s="19">
        <f>F24-E24</f>
        <v>1412.8822990386002</v>
      </c>
      <c r="H24" s="19">
        <f>F24+(F24*B$23)</f>
        <v>4943.3505105540244</v>
      </c>
      <c r="I24" s="19">
        <f>H24-F24</f>
        <v>219.75325651542425</v>
      </c>
      <c r="J24" s="19">
        <f>H24-E24</f>
        <v>1632.6355555540244</v>
      </c>
      <c r="K24" s="1"/>
      <c r="L24" s="1"/>
      <c r="M24" s="1"/>
      <c r="N24" s="1"/>
      <c r="O24" s="1"/>
      <c r="P24" s="1"/>
      <c r="Q24" s="1"/>
    </row>
    <row r="25" spans="1:17" x14ac:dyDescent="0.2">
      <c r="A25" s="1"/>
      <c r="B25" s="1"/>
      <c r="C25" s="1"/>
      <c r="D25" s="1"/>
      <c r="E25" s="1"/>
      <c r="F25" s="4"/>
      <c r="G25" s="4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">
      <c r="B26" s="5"/>
      <c r="D26" s="17" t="s">
        <v>35</v>
      </c>
      <c r="E26" s="17"/>
      <c r="F26" s="17"/>
      <c r="G26" s="17"/>
      <c r="H26" s="17"/>
      <c r="I26" s="17"/>
      <c r="J26" s="17"/>
      <c r="K26" s="7"/>
      <c r="L26" s="7"/>
      <c r="M26" s="7"/>
      <c r="N26" s="7"/>
      <c r="O26" s="7"/>
      <c r="P26" s="7"/>
      <c r="Q26" s="7"/>
    </row>
    <row r="27" spans="1:17" x14ac:dyDescent="0.2">
      <c r="B27" s="14"/>
      <c r="D27" s="17" t="s">
        <v>36</v>
      </c>
      <c r="E27" s="17"/>
      <c r="F27" s="17"/>
      <c r="G27" s="17"/>
      <c r="H27" s="17"/>
      <c r="I27" s="17"/>
      <c r="J27" s="17"/>
      <c r="K27" s="1"/>
      <c r="L27" s="1"/>
      <c r="M27" s="1"/>
      <c r="N27" s="1"/>
      <c r="O27" s="1"/>
      <c r="P27" s="1"/>
      <c r="Q27" s="1"/>
    </row>
    <row r="28" spans="1:17" x14ac:dyDescent="0.2"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"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"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"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"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8:17" x14ac:dyDescent="0.2"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8:17" x14ac:dyDescent="0.2"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8:17" x14ac:dyDescent="0.2"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8:17" x14ac:dyDescent="0.2"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8:17" x14ac:dyDescent="0.2"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8:17" x14ac:dyDescent="0.2"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8:17" x14ac:dyDescent="0.2"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8:17" x14ac:dyDescent="0.2"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8:17" x14ac:dyDescent="0.2"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8:17" x14ac:dyDescent="0.2"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8:17" x14ac:dyDescent="0.2"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8:17" x14ac:dyDescent="0.2"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8:17" x14ac:dyDescent="0.2"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8:17" x14ac:dyDescent="0.2">
      <c r="H46" s="1"/>
      <c r="I46" s="1"/>
      <c r="J46" s="1"/>
      <c r="K46" s="1"/>
      <c r="L46" s="1"/>
      <c r="M46" s="1"/>
      <c r="N46" s="1"/>
      <c r="O46" s="1"/>
      <c r="P46" s="1"/>
      <c r="Q46" s="1"/>
    </row>
  </sheetData>
  <mergeCells count="5">
    <mergeCell ref="D26:J26"/>
    <mergeCell ref="D27:J27"/>
    <mergeCell ref="A1:J1"/>
    <mergeCell ref="A2:J2"/>
    <mergeCell ref="A3:J3"/>
  </mergeCells>
  <printOptions headings="1"/>
  <pageMargins left="0.5" right="0.5" top="1" bottom="0.5" header="0.5" footer="0.5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defaultColWidth="17.28515625" defaultRowHeight="15" customHeight="1" x14ac:dyDescent="0.2"/>
  <cols>
    <col min="1" max="7" width="14.7109375" customWidth="1"/>
  </cols>
  <sheetData>
    <row r="1" spans="1:7" ht="12" customHeight="1" x14ac:dyDescent="0.2">
      <c r="A1" s="8"/>
      <c r="B1" s="8"/>
      <c r="C1" s="8"/>
      <c r="D1" s="8"/>
      <c r="E1" s="8"/>
      <c r="F1" s="8"/>
      <c r="G1" s="8"/>
    </row>
    <row r="2" spans="1:7" ht="12" customHeight="1" x14ac:dyDescent="0.2">
      <c r="A2" s="8"/>
      <c r="B2" s="8"/>
      <c r="C2" s="8"/>
      <c r="D2" s="8"/>
      <c r="E2" s="8"/>
      <c r="F2" s="8"/>
      <c r="G2" s="8"/>
    </row>
    <row r="3" spans="1:7" ht="12" customHeight="1" x14ac:dyDescent="0.2">
      <c r="A3" s="8"/>
      <c r="B3" s="8"/>
      <c r="C3" s="8"/>
      <c r="D3" s="8"/>
      <c r="E3" s="8"/>
      <c r="F3" s="8"/>
      <c r="G3" s="8"/>
    </row>
    <row r="4" spans="1:7" ht="12" customHeight="1" x14ac:dyDescent="0.2">
      <c r="A4" s="8"/>
      <c r="B4" s="8"/>
      <c r="C4" s="8"/>
      <c r="D4" s="8"/>
      <c r="E4" s="8"/>
      <c r="F4" s="8"/>
      <c r="G4" s="8"/>
    </row>
    <row r="5" spans="1:7" ht="12" customHeight="1" x14ac:dyDescent="0.2">
      <c r="A5" s="8"/>
      <c r="B5" s="8"/>
      <c r="C5" s="8"/>
      <c r="D5" s="8"/>
      <c r="E5" s="8"/>
      <c r="F5" s="8"/>
      <c r="G5" s="8"/>
    </row>
    <row r="6" spans="1:7" ht="12" customHeight="1" x14ac:dyDescent="0.2">
      <c r="A6" s="8"/>
      <c r="B6" s="8"/>
      <c r="C6" s="8"/>
      <c r="D6" s="8"/>
      <c r="E6" s="8"/>
      <c r="F6" s="8"/>
      <c r="G6" s="8"/>
    </row>
    <row r="7" spans="1:7" ht="12" customHeight="1" x14ac:dyDescent="0.2">
      <c r="A7" s="8"/>
      <c r="B7" s="8"/>
      <c r="C7" s="8"/>
      <c r="D7" s="8"/>
      <c r="E7" s="8"/>
      <c r="F7" s="8"/>
      <c r="G7" s="8"/>
    </row>
    <row r="8" spans="1:7" ht="12" customHeight="1" x14ac:dyDescent="0.2">
      <c r="A8" s="8"/>
      <c r="B8" s="8"/>
      <c r="C8" s="8"/>
      <c r="D8" s="8"/>
      <c r="E8" s="8"/>
      <c r="F8" s="8"/>
      <c r="G8" s="8"/>
    </row>
    <row r="9" spans="1:7" ht="12" customHeight="1" x14ac:dyDescent="0.2">
      <c r="A9" s="8"/>
      <c r="B9" s="8"/>
      <c r="C9" s="8"/>
      <c r="D9" s="8"/>
      <c r="E9" s="8"/>
      <c r="F9" s="8"/>
      <c r="G9" s="8"/>
    </row>
    <row r="10" spans="1:7" ht="12" customHeight="1" x14ac:dyDescent="0.2">
      <c r="A10" s="8"/>
      <c r="B10" s="8"/>
      <c r="C10" s="8"/>
      <c r="D10" s="8"/>
      <c r="E10" s="8"/>
      <c r="F10" s="8"/>
      <c r="G10" s="8"/>
    </row>
    <row r="11" spans="1:7" ht="12" customHeight="1" x14ac:dyDescent="0.2">
      <c r="A11" s="8"/>
      <c r="B11" s="8"/>
      <c r="C11" s="8"/>
      <c r="D11" s="8"/>
      <c r="E11" s="8"/>
      <c r="F11" s="8"/>
      <c r="G11" s="8"/>
    </row>
    <row r="12" spans="1:7" ht="12" customHeight="1" x14ac:dyDescent="0.2">
      <c r="A12" s="8"/>
      <c r="B12" s="8"/>
      <c r="C12" s="8"/>
      <c r="D12" s="8"/>
      <c r="E12" s="8"/>
      <c r="F12" s="8"/>
      <c r="G12" s="8"/>
    </row>
    <row r="13" spans="1:7" ht="12" customHeight="1" x14ac:dyDescent="0.2">
      <c r="A13" s="8"/>
      <c r="B13" s="8"/>
      <c r="C13" s="8"/>
      <c r="D13" s="8"/>
      <c r="E13" s="8"/>
      <c r="F13" s="8"/>
      <c r="G13" s="8"/>
    </row>
    <row r="14" spans="1:7" ht="12" customHeight="1" x14ac:dyDescent="0.2">
      <c r="A14" s="8"/>
      <c r="B14" s="8"/>
      <c r="C14" s="8"/>
      <c r="D14" s="8"/>
      <c r="E14" s="8"/>
      <c r="F14" s="8"/>
      <c r="G14" s="8"/>
    </row>
    <row r="15" spans="1:7" ht="12" customHeight="1" x14ac:dyDescent="0.2">
      <c r="A15" s="8"/>
      <c r="B15" s="8"/>
      <c r="C15" s="8"/>
      <c r="D15" s="8"/>
      <c r="E15" s="8"/>
      <c r="F15" s="8"/>
      <c r="G15" s="8"/>
    </row>
    <row r="16" spans="1:7" ht="12" customHeight="1" x14ac:dyDescent="0.2">
      <c r="A16" s="8"/>
      <c r="B16" s="8"/>
      <c r="C16" s="8"/>
      <c r="D16" s="8"/>
      <c r="E16" s="8"/>
      <c r="F16" s="8"/>
      <c r="G16" s="8"/>
    </row>
    <row r="17" spans="1:7" ht="12" customHeight="1" x14ac:dyDescent="0.2">
      <c r="A17" s="8"/>
      <c r="B17" s="8"/>
      <c r="C17" s="8"/>
      <c r="D17" s="8"/>
      <c r="E17" s="8"/>
      <c r="F17" s="8"/>
      <c r="G17" s="8"/>
    </row>
    <row r="18" spans="1:7" ht="12" customHeight="1" x14ac:dyDescent="0.2">
      <c r="A18" s="8"/>
      <c r="B18" s="8"/>
      <c r="C18" s="8"/>
      <c r="D18" s="8"/>
      <c r="E18" s="8"/>
      <c r="F18" s="8"/>
      <c r="G18" s="8"/>
    </row>
    <row r="19" spans="1:7" ht="12" customHeight="1" x14ac:dyDescent="0.2">
      <c r="A19" s="8"/>
      <c r="B19" s="8"/>
      <c r="C19" s="8"/>
      <c r="D19" s="8"/>
      <c r="E19" s="8"/>
      <c r="F19" s="8"/>
      <c r="G19" s="8"/>
    </row>
    <row r="20" spans="1:7" ht="12" customHeight="1" x14ac:dyDescent="0.2">
      <c r="A20" s="8"/>
      <c r="B20" s="8"/>
      <c r="C20" s="8"/>
      <c r="D20" s="8"/>
      <c r="E20" s="8"/>
      <c r="F20" s="8"/>
      <c r="G20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defaultColWidth="17.28515625" defaultRowHeight="15" customHeight="1" x14ac:dyDescent="0.2"/>
  <cols>
    <col min="1" max="6" width="8.7109375" customWidth="1"/>
  </cols>
  <sheetData>
    <row r="1" ht="12" customHeight="1" x14ac:dyDescent="0.2"/>
    <row r="2" ht="12" customHeight="1" x14ac:dyDescent="0.2"/>
    <row r="3" ht="12" customHeight="1" x14ac:dyDescent="0.2"/>
    <row r="4" ht="12" customHeight="1" x14ac:dyDescent="0.2"/>
    <row r="5" ht="12" customHeight="1" x14ac:dyDescent="0.2"/>
    <row r="6" ht="12" customHeight="1" x14ac:dyDescent="0.2"/>
    <row r="7" ht="12" customHeight="1" x14ac:dyDescent="0.2"/>
    <row r="8" ht="12" customHeight="1" x14ac:dyDescent="0.2"/>
    <row r="9" ht="12" customHeight="1" x14ac:dyDescent="0.2"/>
    <row r="10" ht="12" customHeight="1" x14ac:dyDescent="0.2"/>
    <row r="11" ht="12" customHeight="1" x14ac:dyDescent="0.2"/>
    <row r="12" ht="12" customHeight="1" x14ac:dyDescent="0.2"/>
    <row r="13" ht="12" customHeight="1" x14ac:dyDescent="0.2"/>
    <row r="14" ht="12" customHeight="1" x14ac:dyDescent="0.2"/>
    <row r="15" ht="12" customHeight="1" x14ac:dyDescent="0.2"/>
    <row r="16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Rodriguez, Mario</dc:creator>
  <cp:lastModifiedBy>Rodriguez, Mario</cp:lastModifiedBy>
  <cp:lastPrinted>2015-05-19T23:17:36Z</cp:lastPrinted>
  <dcterms:created xsi:type="dcterms:W3CDTF">2015-05-18T03:15:15Z</dcterms:created>
  <dcterms:modified xsi:type="dcterms:W3CDTF">2015-05-19T23:21:07Z</dcterms:modified>
</cp:coreProperties>
</file>